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ka\Desktop\SLAVICA\2026\FINANCIJSKI PLAN 2026.,2027.,2028\"/>
    </mc:Choice>
  </mc:AlternateContent>
  <bookViews>
    <workbookView xWindow="0" yWindow="0" windowWidth="20490" windowHeight="7050" firstSheet="5" activeTab="7"/>
  </bookViews>
  <sheets>
    <sheet name="SAŽETAK" sheetId="10" r:id="rId1"/>
    <sheet name=" Račun prihoda i rashoda" sheetId="3" r:id="rId2"/>
    <sheet name="Prihodi i rashodi po izvorima" sheetId="8" r:id="rId3"/>
    <sheet name="List1" sheetId="11" state="hidden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  <sheet name="List2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" l="1"/>
  <c r="H6" i="7"/>
  <c r="G6" i="7"/>
  <c r="G102" i="7"/>
  <c r="G84" i="7"/>
  <c r="G79" i="7"/>
  <c r="G80" i="7"/>
  <c r="G37" i="7"/>
  <c r="G51" i="7"/>
  <c r="G47" i="7"/>
  <c r="G7" i="7"/>
  <c r="G28" i="7"/>
  <c r="G29" i="7"/>
  <c r="G13" i="7"/>
  <c r="F6" i="7"/>
  <c r="F102" i="7"/>
  <c r="F84" i="7"/>
  <c r="F87" i="7"/>
  <c r="F78" i="7"/>
  <c r="F80" i="7"/>
  <c r="F37" i="7"/>
  <c r="F51" i="7"/>
  <c r="F38" i="7"/>
  <c r="F39" i="7"/>
  <c r="F7" i="7"/>
  <c r="F29" i="7"/>
  <c r="F9" i="7"/>
  <c r="E39" i="7"/>
  <c r="E6" i="7"/>
  <c r="E80" i="7"/>
  <c r="E78" i="7" s="1"/>
  <c r="E51" i="7"/>
  <c r="E55" i="7"/>
  <c r="E7" i="7"/>
  <c r="B10" i="5" l="1"/>
  <c r="F10" i="5"/>
  <c r="E10" i="5"/>
  <c r="D10" i="5"/>
  <c r="C10" i="5" l="1"/>
  <c r="B33" i="8"/>
  <c r="B10" i="8"/>
  <c r="B18" i="8" l="1"/>
  <c r="B15" i="8"/>
  <c r="C10" i="8"/>
  <c r="C33" i="8"/>
  <c r="C18" i="8"/>
  <c r="C15" i="8"/>
  <c r="F33" i="8"/>
  <c r="F10" i="8"/>
  <c r="E10" i="8"/>
  <c r="E43" i="8"/>
  <c r="E33" i="8" s="1"/>
  <c r="D43" i="8"/>
  <c r="D33" i="8" s="1"/>
  <c r="D39" i="8"/>
  <c r="H26" i="3"/>
  <c r="H11" i="3"/>
  <c r="G26" i="3"/>
  <c r="G11" i="3"/>
  <c r="F11" i="3"/>
  <c r="F10" i="3" s="1"/>
  <c r="J8" i="10"/>
  <c r="I8" i="10"/>
  <c r="H8" i="10"/>
  <c r="D10" i="8" l="1"/>
  <c r="F18" i="8"/>
  <c r="D18" i="8"/>
  <c r="E18" i="8"/>
  <c r="F15" i="8"/>
  <c r="E15" i="8"/>
  <c r="D15" i="8"/>
  <c r="H10" i="3" l="1"/>
  <c r="G10" i="3"/>
  <c r="H25" i="3"/>
  <c r="G25" i="3"/>
  <c r="F26" i="3"/>
  <c r="F25" i="3" s="1"/>
  <c r="F32" i="3"/>
  <c r="E25" i="3"/>
  <c r="E26" i="3"/>
  <c r="D25" i="3"/>
  <c r="D26" i="3"/>
  <c r="G11" i="10" l="1"/>
  <c r="F14" i="10"/>
  <c r="F11" i="10"/>
  <c r="J11" i="10" l="1"/>
  <c r="I11" i="10"/>
  <c r="H11" i="10"/>
  <c r="J14" i="10" l="1"/>
  <c r="I14" i="10"/>
  <c r="H14" i="10"/>
  <c r="D10" i="3" l="1"/>
  <c r="D32" i="3" l="1"/>
  <c r="E11" i="3" l="1"/>
  <c r="E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22" i="10" l="1"/>
  <c r="J28" i="10" s="1"/>
  <c r="J29" i="10" s="1"/>
  <c r="I22" i="10"/>
  <c r="I28" i="10" s="1"/>
  <c r="I29" i="10" s="1"/>
  <c r="H22" i="10"/>
  <c r="H28" i="10" s="1"/>
  <c r="H29" i="10" s="1"/>
  <c r="F28" i="10"/>
  <c r="G22" i="10"/>
  <c r="G28" i="10" s="1"/>
  <c r="G29" i="10" s="1"/>
</calcChain>
</file>

<file path=xl/sharedStrings.xml><?xml version="1.0" encoding="utf-8"?>
<sst xmlns="http://schemas.openxmlformats.org/spreadsheetml/2006/main" count="422" uniqueCount="198">
  <si>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</si>
  <si>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</si>
  <si>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</si>
  <si>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</si>
  <si>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</si>
  <si>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</si>
  <si>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</si>
  <si>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</si>
  <si>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</si>
  <si>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</si>
  <si>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</si>
  <si>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</si>
  <si>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</si>
  <si>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</si>
  <si>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</si>
  <si>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</si>
  <si>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</si>
  <si>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</si>
  <si>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</si>
  <si>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</si>
  <si>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</si>
  <si>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</si>
  <si>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</si>
  <si>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</si>
  <si>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</si>
  <si>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</si>
  <si>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</si>
  <si>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</si>
  <si>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</si>
  <si>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</si>
  <si>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</si>
  <si>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</si>
  <si>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</si>
  <si>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</si>
  <si>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</si>
  <si>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</si>
  <si>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</si>
  <si>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</si>
  <si>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</si>
  <si>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</si>
  <si>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</si>
  <si>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</si>
  <si>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</si>
  <si>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</si>
  <si>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</si>
  <si>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</si>
  <si>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</si>
  <si>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</si>
  <si>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</si>
  <si>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</si>
  <si>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</si>
  <si>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</si>
  <si>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</si>
  <si>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</si>
  <si>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</si>
  <si>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</si>
  <si>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</si>
  <si>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</si>
  <si>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</si>
  <si>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</si>
  <si>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</si>
  <si>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</si>
  <si>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</si>
  <si>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Rashodi za dodatna ulaganja na nefinancijskoj imovini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</si>
  <si>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</si>
  <si>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</si>
  <si>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Financijski rashodi</t>
  </si>
  <si>
    <t xml:space="preserve">Naknade građanima i kućanstvima na temelju osiguranja i druge naknade </t>
  </si>
  <si>
    <t>A101206T120602</t>
  </si>
  <si>
    <t>Europski socijalni fond - Projekt ZAJEDNO MOŽEMO SVE VOL.6/7. - pomoćnik u nastavi</t>
  </si>
  <si>
    <t>Fondovi EU</t>
  </si>
  <si>
    <t xml:space="preserve">                   </t>
  </si>
  <si>
    <t>1.1.1.</t>
  </si>
  <si>
    <t>Opći prihodi i primici</t>
  </si>
  <si>
    <t>A101207A120701</t>
  </si>
  <si>
    <t>Osiguravanje uvjeta rada za redovno poslovanje osnovne škole</t>
  </si>
  <si>
    <t xml:space="preserve">           5.8.1</t>
  </si>
  <si>
    <t>Ostale pomoći proračunski korisnici</t>
  </si>
  <si>
    <t xml:space="preserve">               4.4.1</t>
  </si>
  <si>
    <t>Decentralizirana sredstva</t>
  </si>
  <si>
    <t>A101207A120702</t>
  </si>
  <si>
    <t>Investicijska ulaganja u osnovne škole</t>
  </si>
  <si>
    <t xml:space="preserve"> 4.4.1</t>
  </si>
  <si>
    <t>A101207K120703</t>
  </si>
  <si>
    <t>Kapitalna ulaganja u osnovne škole</t>
  </si>
  <si>
    <t xml:space="preserve">      4.4.1</t>
  </si>
  <si>
    <t>A101208A120801</t>
  </si>
  <si>
    <t>Poticanje demografskog razvitka</t>
  </si>
  <si>
    <t>A101208A120803</t>
  </si>
  <si>
    <t>Natjecanja iz znanja učenika</t>
  </si>
  <si>
    <t xml:space="preserve"> 1.1.1</t>
  </si>
  <si>
    <t xml:space="preserve"> </t>
  </si>
  <si>
    <t>A101208A120804</t>
  </si>
  <si>
    <t>Financiranje školskih projekata</t>
  </si>
  <si>
    <t xml:space="preserve">   1.1.1</t>
  </si>
  <si>
    <t>A101208A120808</t>
  </si>
  <si>
    <t xml:space="preserve">  5.8.1</t>
  </si>
  <si>
    <t>Nabave udžbenika za učenike OŠ</t>
  </si>
  <si>
    <t>A101208A120809</t>
  </si>
  <si>
    <t>Programi školskog kurikuluma</t>
  </si>
  <si>
    <t xml:space="preserve">   5.8.1</t>
  </si>
  <si>
    <t xml:space="preserve">Rashodi za nabavu proizvedene dugotrajne imovine </t>
  </si>
  <si>
    <t>A101208A120810</t>
  </si>
  <si>
    <t>Ostale aktivnosti osnovnih škola</t>
  </si>
  <si>
    <t xml:space="preserve">    4.3.1</t>
  </si>
  <si>
    <t>Prihodi za posebne namjene</t>
  </si>
  <si>
    <t xml:space="preserve">  6.2.1</t>
  </si>
  <si>
    <t>Donacije-proračunski korisnici</t>
  </si>
  <si>
    <t>A101208A120811</t>
  </si>
  <si>
    <t>Dodatne djelatnosti osnovnih škola</t>
  </si>
  <si>
    <t xml:space="preserve">  3.2.1</t>
  </si>
  <si>
    <t>Vlastiti prihodi</t>
  </si>
  <si>
    <t>A101208A120818</t>
  </si>
  <si>
    <t>Organizacija prehrane u osnovnim školama</t>
  </si>
  <si>
    <t>A101208A120819</t>
  </si>
  <si>
    <t>Opskrba školskih ustanova higijenskim potrepštinama za učenice osnovnih škola</t>
  </si>
  <si>
    <t>Ostali rashodi</t>
  </si>
  <si>
    <t>A101206T120608</t>
  </si>
  <si>
    <t>Školska shema</t>
  </si>
  <si>
    <t xml:space="preserve">   5.6.1</t>
  </si>
  <si>
    <t xml:space="preserve"> 5.2.1</t>
  </si>
  <si>
    <t>Ostale pomoći</t>
  </si>
  <si>
    <t xml:space="preserve">  1.1.1 Opći prihodi i primici</t>
  </si>
  <si>
    <t xml:space="preserve">     3.2.1 Vlastiti prihodi-proračunski korisnici</t>
  </si>
  <si>
    <t>3.2.1 Vlastiti prihodi-proračunski korisnici</t>
  </si>
  <si>
    <t>4 .3.1 Prihodi za posebne namjene</t>
  </si>
  <si>
    <t>4.3.2 Prihodi za posebne namjene-prenesena sredstva</t>
  </si>
  <si>
    <t>4.4.1 Decentralizirana sredsta</t>
  </si>
  <si>
    <t>5.2.1 Ostale pomoći</t>
  </si>
  <si>
    <t>5.6.1 Fondovi EU</t>
  </si>
  <si>
    <t>5.8.1 Ostale pomoći proračunski korisnici</t>
  </si>
  <si>
    <t>5.8.2 Ostale pomoći proračunski korisnici-prenesena sredstva</t>
  </si>
  <si>
    <t>6.2.1 Donacije-proračunski korisnici</t>
  </si>
  <si>
    <t>5.8.1 Ostale pomoći</t>
  </si>
  <si>
    <t>4.4.1 Decentralizirana sredstva</t>
  </si>
  <si>
    <t>5.8.2 Ostale pomoći-prenesena sredstva</t>
  </si>
  <si>
    <t>4.3.1 Prihodi za posebne namjene</t>
  </si>
  <si>
    <t>Projekcija 
za 2027.</t>
  </si>
  <si>
    <t>5.8.2</t>
  </si>
  <si>
    <t>1.1.1</t>
  </si>
  <si>
    <t>32</t>
  </si>
  <si>
    <t>34</t>
  </si>
  <si>
    <t>Tekuće donacije</t>
  </si>
  <si>
    <t>Prihodi od imovine</t>
  </si>
  <si>
    <t>Kazne, upravne mjere i ostali prihodi</t>
  </si>
  <si>
    <t>3.2.2</t>
  </si>
  <si>
    <t>Vlastiti prihodi-prenesena sredstva</t>
  </si>
  <si>
    <t>6.2.1 Donacije</t>
  </si>
  <si>
    <t xml:space="preserve">4 </t>
  </si>
  <si>
    <t>3.2.2-vlastiti prihodi-prenesena sredstva</t>
  </si>
  <si>
    <t>Projekcija proračuna
za 2027.</t>
  </si>
  <si>
    <t>OSNOVNA ŠKOLA DON MIHOVILA PAVLINOVIĆA 12382</t>
  </si>
  <si>
    <t>UKUPNO RASHODI</t>
  </si>
  <si>
    <t>09 Obrazovanje</t>
  </si>
  <si>
    <t>98 Usluge obrazovanja koje nisu drugdje svrstane</t>
  </si>
  <si>
    <t>980 Usluge obrazovanja koje nisu drugdje svrstane</t>
  </si>
  <si>
    <t>5.6.1</t>
  </si>
  <si>
    <t>091 Predškolsko i osnovno obrazovanje</t>
  </si>
  <si>
    <t>0912 Osnovno obrazovanje</t>
  </si>
  <si>
    <t>5.8.1</t>
  </si>
  <si>
    <t>4.4.1</t>
  </si>
  <si>
    <t>096 Dodatne usluge u obrazovanju</t>
  </si>
  <si>
    <t>0960 Dodatne usluge u obrazovanju</t>
  </si>
  <si>
    <t>5.2.1</t>
  </si>
  <si>
    <t>4.3.1</t>
  </si>
  <si>
    <t xml:space="preserve">3.2.1 </t>
  </si>
  <si>
    <t xml:space="preserve">3.2.2 </t>
  </si>
  <si>
    <t>PROJEKCIJA ZA 2027.</t>
  </si>
  <si>
    <t xml:space="preserve">6.2.1 </t>
  </si>
  <si>
    <t>091 Preškolsko i osnovno obrazovanje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</si>
  <si>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</si>
  <si>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</si>
  <si>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</si>
  <si>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</si>
  <si>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</si>
  <si>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</si>
  <si>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</si>
  <si>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</si>
  <si>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IZVRŠENJE 
2024.</t>
  </si>
  <si>
    <t>PLAN 2025.</t>
  </si>
  <si>
    <t>PLAN ZA 2026.</t>
  </si>
  <si>
    <t>PROJEKCIJA ZA 2028.</t>
  </si>
  <si>
    <t>5.0.112</t>
  </si>
  <si>
    <t>5.0.111</t>
  </si>
  <si>
    <t>5.6.1001</t>
  </si>
  <si>
    <t>5.6.2 Fondovi EU</t>
  </si>
  <si>
    <t>098 Usluge obrazovanja koje nisu drugdje svrstane</t>
  </si>
  <si>
    <t>0980 Usluge obrazovanja koje nisu drugdje svrstane</t>
  </si>
  <si>
    <t xml:space="preserve">5.0.112 </t>
  </si>
  <si>
    <t>5.6.2</t>
  </si>
  <si>
    <t>Fondovi EU-prenesena sredstva</t>
  </si>
  <si>
    <t>A101202K120208</t>
  </si>
  <si>
    <t>Kapitalni projekti u školstvu</t>
  </si>
  <si>
    <t>Rashodi za usluge</t>
  </si>
  <si>
    <t>Geodetsko-katastraske usluge</t>
  </si>
  <si>
    <t>Europski socijalni fond</t>
  </si>
  <si>
    <t>Pomoći iz državnog proračuna</t>
  </si>
  <si>
    <t>Dodatna ulaganja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</si>
</sst>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9" fontId="21" fillId="0" borderId="6" xfId="0" applyNumberFormat="1" applyFont="1" applyFill="1" applyBorder="1" applyAlignment="1" applyProtection="1">
      <alignment horizontal="left" vertical="center" wrapText="1" shrinkToFit="1"/>
    </xf>
    <xf numFmtId="3" fontId="3" fillId="2" borderId="4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49" fontId="23" fillId="0" borderId="6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49" fontId="22" fillId="0" borderId="6" xfId="0" applyNumberFormat="1" applyFont="1" applyFill="1" applyBorder="1" applyAlignment="1" applyProtection="1">
      <alignment horizontal="left" vertical="center" wrapText="1" shrinkToFit="1"/>
    </xf>
    <xf numFmtId="49" fontId="22" fillId="0" borderId="0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left" vertical="center" wrapText="1" shrinkToFit="1"/>
    </xf>
    <xf numFmtId="49" fontId="25" fillId="0" borderId="0" xfId="0" applyNumberFormat="1" applyFont="1" applyFill="1" applyBorder="1" applyAlignment="1" applyProtection="1">
      <alignment horizontal="left" vertical="center" wrapText="1" shrinkToFi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14" fontId="7" fillId="2" borderId="3" xfId="0" quotePrefix="1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26" fillId="2" borderId="0" xfId="0" applyNumberFormat="1" applyFont="1" applyFill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4" fontId="16" fillId="2" borderId="2" xfId="0" applyNumberFormat="1" applyFont="1" applyFill="1" applyBorder="1" applyAlignment="1" applyProtection="1">
      <alignment horizontal="center" vertical="center" wrapText="1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0" fontId="27" fillId="2" borderId="3" xfId="0" quotePrefix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4" fontId="7" fillId="2" borderId="3" xfId="0" applyNumberFormat="1" applyFont="1" applyFill="1" applyBorder="1" applyAlignment="1" applyProtection="1">
      <alignment vertical="center" wrapText="1"/>
    </xf>
    <xf numFmtId="49" fontId="9" fillId="2" borderId="3" xfId="0" applyNumberFormat="1" applyFont="1" applyFill="1" applyBorder="1" applyAlignment="1" applyProtection="1">
      <alignment vertical="center" wrapText="1"/>
    </xf>
    <xf numFmtId="49" fontId="7" fillId="2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8" fillId="2" borderId="3" xfId="0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49" fontId="27" fillId="2" borderId="3" xfId="0" applyNumberFormat="1" applyFont="1" applyFill="1" applyBorder="1" applyAlignment="1" applyProtection="1">
      <alignment horizontal="left" vertical="center" wrapText="1" indent="1"/>
    </xf>
    <xf numFmtId="0" fontId="27" fillId="2" borderId="3" xfId="0" applyNumberFormat="1" applyFont="1" applyFill="1" applyBorder="1" applyAlignment="1" applyProtection="1">
      <alignment horizontal="left" vertical="center" wrapText="1" indent="1"/>
    </xf>
    <xf numFmtId="49" fontId="8" fillId="2" borderId="3" xfId="0" applyNumberFormat="1" applyFont="1" applyFill="1" applyBorder="1" applyAlignment="1" applyProtection="1">
      <alignment horizontal="left" vertical="center" wrapText="1" indent="1"/>
    </xf>
    <xf numFmtId="3" fontId="3" fillId="2" borderId="7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center" vertical="center" wrapText="1"/>
    </xf>
    <xf numFmtId="14" fontId="8" fillId="2" borderId="7" xfId="0" applyNumberFormat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 applyProtection="1">
      <alignment horizontal="left" vertical="center" wrapText="1" inden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J10" sqref="J1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4" t="s">
        <v>170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54" t="s">
        <v>17</v>
      </c>
      <c r="B3" s="154"/>
      <c r="C3" s="154"/>
      <c r="D3" s="154"/>
      <c r="E3" s="154"/>
      <c r="F3" s="154"/>
      <c r="G3" s="154"/>
      <c r="H3" s="154"/>
      <c r="I3" s="167"/>
      <c r="J3" s="167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54" t="s">
        <v>23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30</v>
      </c>
    </row>
    <row r="7" spans="1:10" ht="25.5" x14ac:dyDescent="0.25">
      <c r="A7" s="28"/>
      <c r="B7" s="29"/>
      <c r="C7" s="29"/>
      <c r="D7" s="30"/>
      <c r="E7" s="31"/>
      <c r="F7" s="3" t="s">
        <v>171</v>
      </c>
      <c r="G7" s="3" t="s">
        <v>172</v>
      </c>
      <c r="H7" s="3" t="s">
        <v>173</v>
      </c>
      <c r="I7" s="3" t="s">
        <v>150</v>
      </c>
      <c r="J7" s="3" t="s">
        <v>174</v>
      </c>
    </row>
    <row r="8" spans="1:10" x14ac:dyDescent="0.25">
      <c r="A8" s="159" t="s">
        <v>0</v>
      </c>
      <c r="B8" s="153"/>
      <c r="C8" s="153"/>
      <c r="D8" s="153"/>
      <c r="E8" s="168"/>
      <c r="F8" s="32">
        <v>2537310</v>
      </c>
      <c r="G8" s="32">
        <v>2517369</v>
      </c>
      <c r="H8" s="32">
        <f>SUM(H9:H10)</f>
        <v>3111607</v>
      </c>
      <c r="I8" s="32">
        <f>SUM(I9:I10)</f>
        <v>3107135</v>
      </c>
      <c r="J8" s="32">
        <f>SUM(J9:J10)</f>
        <v>3076135</v>
      </c>
    </row>
    <row r="9" spans="1:10" x14ac:dyDescent="0.25">
      <c r="A9" s="169" t="s">
        <v>31</v>
      </c>
      <c r="B9" s="170"/>
      <c r="C9" s="170"/>
      <c r="D9" s="170"/>
      <c r="E9" s="166"/>
      <c r="F9" s="33">
        <v>2537310</v>
      </c>
      <c r="G9" s="33">
        <v>2517369</v>
      </c>
      <c r="H9" s="33">
        <v>3111607</v>
      </c>
      <c r="I9" s="33">
        <v>3107135</v>
      </c>
      <c r="J9" s="33">
        <v>3076135</v>
      </c>
    </row>
    <row r="10" spans="1:10" x14ac:dyDescent="0.25">
      <c r="A10" s="171" t="s">
        <v>32</v>
      </c>
      <c r="B10" s="166"/>
      <c r="C10" s="166"/>
      <c r="D10" s="166"/>
      <c r="E10" s="166"/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f>F12+F13</f>
        <v>2503968</v>
      </c>
      <c r="G11" s="32">
        <f>G12+G13</f>
        <v>2517369</v>
      </c>
      <c r="H11" s="32">
        <f>H12+H13</f>
        <v>3111607</v>
      </c>
      <c r="I11" s="32">
        <f>I12+I13</f>
        <v>3107135</v>
      </c>
      <c r="J11" s="32">
        <f>J12+J13</f>
        <v>3076135</v>
      </c>
    </row>
    <row r="12" spans="1:10" x14ac:dyDescent="0.25">
      <c r="A12" s="172" t="s">
        <v>33</v>
      </c>
      <c r="B12" s="170"/>
      <c r="C12" s="170"/>
      <c r="D12" s="170"/>
      <c r="E12" s="170"/>
      <c r="F12" s="33">
        <v>2490558</v>
      </c>
      <c r="G12" s="33">
        <v>2484867</v>
      </c>
      <c r="H12" s="33">
        <v>3077655</v>
      </c>
      <c r="I12" s="33">
        <v>3073183</v>
      </c>
      <c r="J12" s="46">
        <v>3042183</v>
      </c>
    </row>
    <row r="13" spans="1:10" x14ac:dyDescent="0.25">
      <c r="A13" s="165" t="s">
        <v>34</v>
      </c>
      <c r="B13" s="166"/>
      <c r="C13" s="166"/>
      <c r="D13" s="166"/>
      <c r="E13" s="166"/>
      <c r="F13" s="47">
        <v>13410</v>
      </c>
      <c r="G13" s="47">
        <v>32502</v>
      </c>
      <c r="H13" s="47">
        <v>33952</v>
      </c>
      <c r="I13" s="47">
        <v>33952</v>
      </c>
      <c r="J13" s="46">
        <v>33952</v>
      </c>
    </row>
    <row r="14" spans="1:10" x14ac:dyDescent="0.25">
      <c r="A14" s="152" t="s">
        <v>55</v>
      </c>
      <c r="B14" s="153"/>
      <c r="C14" s="153"/>
      <c r="D14" s="153"/>
      <c r="E14" s="153"/>
      <c r="F14" s="32">
        <f>F8-F11</f>
        <v>33342</v>
      </c>
      <c r="G14" s="32">
        <v>0</v>
      </c>
      <c r="H14" s="32">
        <f>H8-H11</f>
        <v>0</v>
      </c>
      <c r="I14" s="32">
        <f>I8-I11</f>
        <v>0</v>
      </c>
      <c r="J14" s="32">
        <f>J8-J11</f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54" t="s">
        <v>24</v>
      </c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171</v>
      </c>
      <c r="G18" s="3" t="s">
        <v>172</v>
      </c>
      <c r="H18" s="3" t="s">
        <v>173</v>
      </c>
      <c r="I18" s="3" t="s">
        <v>150</v>
      </c>
      <c r="J18" s="3" t="s">
        <v>174</v>
      </c>
    </row>
    <row r="19" spans="1:10" x14ac:dyDescent="0.25">
      <c r="A19" s="165" t="s">
        <v>35</v>
      </c>
      <c r="B19" s="166"/>
      <c r="C19" s="166"/>
      <c r="D19" s="166"/>
      <c r="E19" s="166"/>
      <c r="F19" s="47">
        <v>0</v>
      </c>
      <c r="G19" s="47">
        <v>0</v>
      </c>
      <c r="H19" s="47">
        <v>0</v>
      </c>
      <c r="I19" s="47">
        <v>0</v>
      </c>
      <c r="J19" s="46">
        <v>0</v>
      </c>
    </row>
    <row r="20" spans="1:10" x14ac:dyDescent="0.25">
      <c r="A20" s="165" t="s">
        <v>36</v>
      </c>
      <c r="B20" s="166"/>
      <c r="C20" s="166"/>
      <c r="D20" s="166"/>
      <c r="E20" s="166"/>
      <c r="F20" s="47">
        <v>0</v>
      </c>
      <c r="G20" s="47">
        <v>0</v>
      </c>
      <c r="H20" s="47">
        <v>0</v>
      </c>
      <c r="I20" s="47">
        <v>0</v>
      </c>
      <c r="J20" s="46">
        <v>0</v>
      </c>
    </row>
    <row r="21" spans="1:10" x14ac:dyDescent="0.25">
      <c r="A21" s="152" t="s">
        <v>2</v>
      </c>
      <c r="B21" s="153"/>
      <c r="C21" s="153"/>
      <c r="D21" s="153"/>
      <c r="E21" s="153"/>
      <c r="F21" s="32">
        <f>F19-F20</f>
        <v>0</v>
      </c>
      <c r="G21" s="32">
        <f t="shared" ref="G21:J21" si="0">G19-G20</f>
        <v>0</v>
      </c>
      <c r="H21" s="32">
        <f t="shared" si="0"/>
        <v>0</v>
      </c>
      <c r="I21" s="32">
        <f t="shared" si="0"/>
        <v>0</v>
      </c>
      <c r="J21" s="32">
        <f t="shared" si="0"/>
        <v>0</v>
      </c>
    </row>
    <row r="22" spans="1:10" x14ac:dyDescent="0.25">
      <c r="A22" s="152" t="s">
        <v>56</v>
      </c>
      <c r="B22" s="153"/>
      <c r="C22" s="153"/>
      <c r="D22" s="153"/>
      <c r="E22" s="153"/>
      <c r="F22" s="32">
        <v>0</v>
      </c>
      <c r="G22" s="32">
        <f t="shared" ref="G22:J22" si="1">G14+G21</f>
        <v>0</v>
      </c>
      <c r="H22" s="32">
        <f t="shared" si="1"/>
        <v>0</v>
      </c>
      <c r="I22" s="32">
        <f t="shared" si="1"/>
        <v>0</v>
      </c>
      <c r="J22" s="32">
        <f t="shared" si="1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54" t="s">
        <v>57</v>
      </c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171</v>
      </c>
      <c r="G26" s="3" t="s">
        <v>172</v>
      </c>
      <c r="H26" s="3" t="s">
        <v>173</v>
      </c>
      <c r="I26" s="3" t="s">
        <v>150</v>
      </c>
      <c r="J26" s="3" t="s">
        <v>174</v>
      </c>
    </row>
    <row r="27" spans="1:10" ht="15" customHeight="1" x14ac:dyDescent="0.25">
      <c r="A27" s="156" t="s">
        <v>58</v>
      </c>
      <c r="B27" s="157"/>
      <c r="C27" s="157"/>
      <c r="D27" s="157"/>
      <c r="E27" s="158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152" t="s">
        <v>59</v>
      </c>
      <c r="B28" s="153"/>
      <c r="C28" s="153"/>
      <c r="D28" s="153"/>
      <c r="E28" s="153"/>
      <c r="F28" s="50">
        <f>F22+F27</f>
        <v>0</v>
      </c>
      <c r="G28" s="50">
        <f t="shared" ref="G28:J28" si="2">G22+G27</f>
        <v>0</v>
      </c>
      <c r="H28" s="50">
        <f t="shared" si="2"/>
        <v>0</v>
      </c>
      <c r="I28" s="50">
        <f t="shared" si="2"/>
        <v>0</v>
      </c>
      <c r="J28" s="51">
        <f t="shared" si="2"/>
        <v>0</v>
      </c>
    </row>
    <row r="29" spans="1:10" ht="45" customHeight="1" x14ac:dyDescent="0.25">
      <c r="A29" s="159" t="s">
        <v>60</v>
      </c>
      <c r="B29" s="160"/>
      <c r="C29" s="160"/>
      <c r="D29" s="160"/>
      <c r="E29" s="161"/>
      <c r="F29" s="50">
        <v>33342</v>
      </c>
      <c r="G29" s="50">
        <f t="shared" ref="G29:J29" si="3">G14+G21+G27-G28</f>
        <v>0</v>
      </c>
      <c r="H29" s="50">
        <f t="shared" si="3"/>
        <v>0</v>
      </c>
      <c r="I29" s="50">
        <f t="shared" si="3"/>
        <v>0</v>
      </c>
      <c r="J29" s="51">
        <f t="shared" si="3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62" t="s">
        <v>54</v>
      </c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171</v>
      </c>
      <c r="G33" s="61" t="s">
        <v>172</v>
      </c>
      <c r="H33" s="61" t="s">
        <v>173</v>
      </c>
      <c r="I33" s="61" t="s">
        <v>150</v>
      </c>
      <c r="J33" s="61" t="s">
        <v>174</v>
      </c>
    </row>
    <row r="34" spans="1:10" x14ac:dyDescent="0.25">
      <c r="A34" s="156" t="s">
        <v>58</v>
      </c>
      <c r="B34" s="157"/>
      <c r="C34" s="157"/>
      <c r="D34" s="157"/>
      <c r="E34" s="158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156" t="s">
        <v>61</v>
      </c>
      <c r="B35" s="157"/>
      <c r="C35" s="157"/>
      <c r="D35" s="157"/>
      <c r="E35" s="158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156" t="s">
        <v>62</v>
      </c>
      <c r="B36" s="163"/>
      <c r="C36" s="163"/>
      <c r="D36" s="163"/>
      <c r="E36" s="164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152" t="s">
        <v>59</v>
      </c>
      <c r="B37" s="153"/>
      <c r="C37" s="153"/>
      <c r="D37" s="153"/>
      <c r="E37" s="153"/>
      <c r="F37" s="34">
        <f>F34-F35+F36</f>
        <v>0</v>
      </c>
      <c r="G37" s="34">
        <f t="shared" ref="G37:J37" si="4">G34-G35+G36</f>
        <v>0</v>
      </c>
      <c r="H37" s="34">
        <f t="shared" si="4"/>
        <v>0</v>
      </c>
      <c r="I37" s="34">
        <f t="shared" si="4"/>
        <v>0</v>
      </c>
      <c r="J37" s="62">
        <f t="shared" si="4"/>
        <v>0</v>
      </c>
    </row>
    <row r="38" spans="1:10" ht="17.25" customHeight="1" x14ac:dyDescent="0.25"/>
    <row r="39" spans="1:10" x14ac:dyDescent="0.25">
      <c r="A39" s="150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H29" sqref="H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4" t="s">
        <v>170</v>
      </c>
      <c r="B1" s="154"/>
      <c r="C1" s="154"/>
      <c r="D1" s="154"/>
      <c r="E1" s="154"/>
      <c r="F1" s="154"/>
      <c r="G1" s="154"/>
      <c r="H1" s="15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4" t="s">
        <v>17</v>
      </c>
      <c r="B3" s="154"/>
      <c r="C3" s="154"/>
      <c r="D3" s="154"/>
      <c r="E3" s="154"/>
      <c r="F3" s="154"/>
      <c r="G3" s="154"/>
      <c r="H3" s="15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4" t="s">
        <v>4</v>
      </c>
      <c r="B5" s="154"/>
      <c r="C5" s="154"/>
      <c r="D5" s="154"/>
      <c r="E5" s="154"/>
      <c r="F5" s="154"/>
      <c r="G5" s="154"/>
      <c r="H5" s="15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54" t="s">
        <v>37</v>
      </c>
      <c r="B7" s="154"/>
      <c r="C7" s="154"/>
      <c r="D7" s="154"/>
      <c r="E7" s="154"/>
      <c r="F7" s="154"/>
      <c r="G7" s="154"/>
      <c r="H7" s="154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175</v>
      </c>
      <c r="E9" s="19" t="s">
        <v>172</v>
      </c>
      <c r="F9" s="19" t="s">
        <v>176</v>
      </c>
      <c r="G9" s="19" t="s">
        <v>137</v>
      </c>
      <c r="H9" s="19" t="s">
        <v>177</v>
      </c>
    </row>
    <row r="10" spans="1:8" x14ac:dyDescent="0.25">
      <c r="A10" s="39"/>
      <c r="B10" s="40"/>
      <c r="C10" s="38" t="s">
        <v>0</v>
      </c>
      <c r="D10" s="70">
        <f>D11+D18</f>
        <v>2537310</v>
      </c>
      <c r="E10" s="71">
        <f>E11+E18</f>
        <v>2517369</v>
      </c>
      <c r="F10" s="74">
        <f>SUM(F11+F18)</f>
        <v>3111607</v>
      </c>
      <c r="G10" s="74">
        <f>G11+G18</f>
        <v>3107135</v>
      </c>
      <c r="H10" s="74">
        <f>H11+H18</f>
        <v>3076135</v>
      </c>
    </row>
    <row r="11" spans="1:8" ht="15.75" customHeight="1" x14ac:dyDescent="0.25">
      <c r="A11" s="11">
        <v>6</v>
      </c>
      <c r="B11" s="11"/>
      <c r="C11" s="11" t="s">
        <v>7</v>
      </c>
      <c r="D11" s="69">
        <v>2537310</v>
      </c>
      <c r="E11" s="72">
        <f>SUM(E12:E16)</f>
        <v>2517369</v>
      </c>
      <c r="F11" s="72">
        <f>SUM(F12:F17)</f>
        <v>3111607</v>
      </c>
      <c r="G11" s="72">
        <f>SUM(G12:G17)</f>
        <v>3107135</v>
      </c>
      <c r="H11" s="72">
        <f>SUM(H12:H17)</f>
        <v>3076135</v>
      </c>
    </row>
    <row r="12" spans="1:8" ht="38.25" x14ac:dyDescent="0.25">
      <c r="A12" s="11"/>
      <c r="B12" s="16">
        <v>63</v>
      </c>
      <c r="C12" s="16" t="s">
        <v>26</v>
      </c>
      <c r="D12" s="69">
        <v>2244996</v>
      </c>
      <c r="E12" s="72">
        <v>2186732</v>
      </c>
      <c r="F12" s="72">
        <v>2752766</v>
      </c>
      <c r="G12" s="72">
        <v>2752766</v>
      </c>
      <c r="H12" s="72">
        <v>2752766</v>
      </c>
    </row>
    <row r="13" spans="1:8" x14ac:dyDescent="0.25">
      <c r="A13" s="11"/>
      <c r="B13" s="16">
        <v>64</v>
      </c>
      <c r="C13" s="16" t="s">
        <v>143</v>
      </c>
      <c r="D13" s="69">
        <v>80</v>
      </c>
      <c r="E13" s="72">
        <v>0</v>
      </c>
      <c r="F13" s="72">
        <v>0</v>
      </c>
      <c r="G13" s="72">
        <v>0</v>
      </c>
      <c r="H13" s="72">
        <v>0</v>
      </c>
    </row>
    <row r="14" spans="1:8" x14ac:dyDescent="0.25">
      <c r="A14" s="12"/>
      <c r="B14" s="12">
        <v>65</v>
      </c>
      <c r="C14" s="12" t="s">
        <v>64</v>
      </c>
      <c r="D14" s="69">
        <v>862</v>
      </c>
      <c r="E14" s="72">
        <v>1500</v>
      </c>
      <c r="F14" s="72">
        <v>1500</v>
      </c>
      <c r="G14" s="72">
        <v>1500</v>
      </c>
      <c r="H14" s="72">
        <v>1500</v>
      </c>
    </row>
    <row r="15" spans="1:8" ht="48" x14ac:dyDescent="0.25">
      <c r="A15" s="12"/>
      <c r="B15" s="12">
        <v>66</v>
      </c>
      <c r="C15" s="68" t="s">
        <v>65</v>
      </c>
      <c r="D15" s="69">
        <v>1617</v>
      </c>
      <c r="E15" s="72">
        <v>2420</v>
      </c>
      <c r="F15" s="72">
        <v>2420</v>
      </c>
      <c r="G15" s="72">
        <v>2420</v>
      </c>
      <c r="H15" s="72">
        <v>2420</v>
      </c>
    </row>
    <row r="16" spans="1:8" ht="38.25" x14ac:dyDescent="0.25">
      <c r="A16" s="12"/>
      <c r="B16" s="12">
        <v>67</v>
      </c>
      <c r="C16" s="16" t="s">
        <v>27</v>
      </c>
      <c r="D16" s="69">
        <v>289755</v>
      </c>
      <c r="E16" s="72">
        <v>326717</v>
      </c>
      <c r="F16" s="72">
        <v>354921</v>
      </c>
      <c r="G16" s="72">
        <v>350449</v>
      </c>
      <c r="H16" s="72">
        <v>319449</v>
      </c>
    </row>
    <row r="17" spans="1:8" ht="25.5" x14ac:dyDescent="0.25">
      <c r="A17" s="12"/>
      <c r="B17" s="12">
        <v>68</v>
      </c>
      <c r="C17" s="16" t="s">
        <v>144</v>
      </c>
      <c r="D17" s="69">
        <v>0</v>
      </c>
      <c r="E17" s="72">
        <v>0</v>
      </c>
      <c r="F17" s="72">
        <v>0</v>
      </c>
      <c r="G17" s="72">
        <v>0</v>
      </c>
      <c r="H17" s="72">
        <v>0</v>
      </c>
    </row>
    <row r="18" spans="1:8" ht="25.5" x14ac:dyDescent="0.25">
      <c r="A18" s="14">
        <v>7</v>
      </c>
      <c r="B18" s="15"/>
      <c r="C18" s="24" t="s">
        <v>8</v>
      </c>
      <c r="D18" s="69">
        <v>0</v>
      </c>
      <c r="E18" s="72">
        <v>0</v>
      </c>
      <c r="F18" s="72">
        <v>0</v>
      </c>
      <c r="G18" s="72">
        <v>0</v>
      </c>
      <c r="H18" s="72">
        <v>0</v>
      </c>
    </row>
    <row r="19" spans="1:8" ht="38.25" x14ac:dyDescent="0.25">
      <c r="A19" s="16"/>
      <c r="B19" s="16">
        <v>72</v>
      </c>
      <c r="C19" s="25" t="s">
        <v>25</v>
      </c>
      <c r="D19" s="69">
        <v>0</v>
      </c>
      <c r="E19" s="72">
        <v>0</v>
      </c>
      <c r="F19" s="72">
        <v>0</v>
      </c>
      <c r="G19" s="72">
        <v>0</v>
      </c>
      <c r="H19" s="75">
        <v>0</v>
      </c>
    </row>
    <row r="20" spans="1:8" x14ac:dyDescent="0.25">
      <c r="F20" s="135"/>
    </row>
    <row r="22" spans="1:8" ht="15.75" x14ac:dyDescent="0.25">
      <c r="A22" s="154" t="s">
        <v>38</v>
      </c>
      <c r="B22" s="173"/>
      <c r="C22" s="173"/>
      <c r="D22" s="173"/>
      <c r="E22" s="173"/>
      <c r="F22" s="173"/>
      <c r="G22" s="173"/>
      <c r="H22" s="173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9" t="s">
        <v>5</v>
      </c>
      <c r="B24" s="18" t="s">
        <v>6</v>
      </c>
      <c r="C24" s="18" t="s">
        <v>9</v>
      </c>
      <c r="D24" s="18" t="s">
        <v>175</v>
      </c>
      <c r="E24" s="19" t="s">
        <v>172</v>
      </c>
      <c r="F24" s="19" t="s">
        <v>176</v>
      </c>
      <c r="G24" s="19" t="s">
        <v>137</v>
      </c>
      <c r="H24" s="19" t="s">
        <v>177</v>
      </c>
    </row>
    <row r="25" spans="1:8" x14ac:dyDescent="0.25">
      <c r="A25" s="39"/>
      <c r="B25" s="40"/>
      <c r="C25" s="38" t="s">
        <v>1</v>
      </c>
      <c r="D25" s="66">
        <f>D26+D32</f>
        <v>2503967</v>
      </c>
      <c r="E25" s="74">
        <f>SUM(E26+E32)</f>
        <v>2517369</v>
      </c>
      <c r="F25" s="74">
        <f>F26+F32</f>
        <v>3111607</v>
      </c>
      <c r="G25" s="74">
        <f>G26+G32</f>
        <v>3107135</v>
      </c>
      <c r="H25" s="74">
        <f>H26+H32</f>
        <v>3076135</v>
      </c>
    </row>
    <row r="26" spans="1:8" ht="15.75" customHeight="1" x14ac:dyDescent="0.25">
      <c r="A26" s="11">
        <v>3</v>
      </c>
      <c r="B26" s="11"/>
      <c r="C26" s="11" t="s">
        <v>10</v>
      </c>
      <c r="D26" s="69">
        <f>D27+D28+D29+D30+D31</f>
        <v>2490558</v>
      </c>
      <c r="E26" s="72">
        <f>SUM(E27:E31)</f>
        <v>2484867</v>
      </c>
      <c r="F26" s="72">
        <f>SUM(F27:F31)</f>
        <v>3077655</v>
      </c>
      <c r="G26" s="72">
        <f>SUM(G27:G31)</f>
        <v>3073183</v>
      </c>
      <c r="H26" s="72">
        <f>SUM(H27:H31)</f>
        <v>3042183</v>
      </c>
    </row>
    <row r="27" spans="1:8" ht="15.75" customHeight="1" x14ac:dyDescent="0.25">
      <c r="A27" s="11"/>
      <c r="B27" s="16">
        <v>31</v>
      </c>
      <c r="C27" s="16" t="s">
        <v>11</v>
      </c>
      <c r="D27" s="69">
        <v>2082540</v>
      </c>
      <c r="E27" s="72">
        <v>2060438</v>
      </c>
      <c r="F27" s="72">
        <v>2626760</v>
      </c>
      <c r="G27" s="72">
        <v>2626760</v>
      </c>
      <c r="H27" s="72">
        <v>2595760</v>
      </c>
    </row>
    <row r="28" spans="1:8" x14ac:dyDescent="0.25">
      <c r="A28" s="12"/>
      <c r="B28" s="12">
        <v>32</v>
      </c>
      <c r="C28" s="12" t="s">
        <v>20</v>
      </c>
      <c r="D28" s="69">
        <v>339574</v>
      </c>
      <c r="E28" s="72">
        <v>343999</v>
      </c>
      <c r="F28" s="72">
        <v>361213</v>
      </c>
      <c r="G28" s="72">
        <v>356741</v>
      </c>
      <c r="H28" s="72">
        <v>356741</v>
      </c>
    </row>
    <row r="29" spans="1:8" x14ac:dyDescent="0.25">
      <c r="A29" s="12"/>
      <c r="B29" s="12">
        <v>34</v>
      </c>
      <c r="C29" s="12" t="s">
        <v>66</v>
      </c>
      <c r="D29" s="69">
        <v>544</v>
      </c>
      <c r="E29" s="72">
        <v>600</v>
      </c>
      <c r="F29" s="72">
        <v>780</v>
      </c>
      <c r="G29" s="72">
        <v>780</v>
      </c>
      <c r="H29" s="72">
        <v>780</v>
      </c>
    </row>
    <row r="30" spans="1:8" ht="38.25" x14ac:dyDescent="0.25">
      <c r="A30" s="12"/>
      <c r="B30" s="12">
        <v>37</v>
      </c>
      <c r="C30" s="73" t="s">
        <v>67</v>
      </c>
      <c r="D30" s="69">
        <v>66614</v>
      </c>
      <c r="E30" s="72">
        <v>78480</v>
      </c>
      <c r="F30" s="72">
        <v>87700</v>
      </c>
      <c r="G30" s="72">
        <v>87700</v>
      </c>
      <c r="H30" s="72">
        <v>87700</v>
      </c>
    </row>
    <row r="31" spans="1:8" x14ac:dyDescent="0.25">
      <c r="A31" s="12"/>
      <c r="B31" s="12">
        <v>38</v>
      </c>
      <c r="C31" s="113" t="s">
        <v>142</v>
      </c>
      <c r="D31" s="69">
        <v>1286</v>
      </c>
      <c r="E31" s="72">
        <v>1350</v>
      </c>
      <c r="F31" s="72">
        <v>1202</v>
      </c>
      <c r="G31" s="72">
        <v>1202</v>
      </c>
      <c r="H31" s="72">
        <v>1202</v>
      </c>
    </row>
    <row r="32" spans="1:8" ht="25.5" x14ac:dyDescent="0.25">
      <c r="A32" s="14">
        <v>4</v>
      </c>
      <c r="B32" s="15"/>
      <c r="C32" s="24" t="s">
        <v>12</v>
      </c>
      <c r="D32" s="69">
        <f>SUM(D33:D35)</f>
        <v>13409</v>
      </c>
      <c r="E32" s="72">
        <v>32502</v>
      </c>
      <c r="F32" s="72">
        <f>SUM(F33:F35)</f>
        <v>33952</v>
      </c>
      <c r="G32" s="72">
        <v>33952</v>
      </c>
      <c r="H32" s="72">
        <v>33952</v>
      </c>
    </row>
    <row r="33" spans="1:8" ht="38.25" x14ac:dyDescent="0.25">
      <c r="A33" s="14"/>
      <c r="B33" s="16">
        <v>41</v>
      </c>
      <c r="C33" s="25" t="s">
        <v>13</v>
      </c>
      <c r="D33" s="69">
        <v>0</v>
      </c>
      <c r="E33" s="72">
        <v>0</v>
      </c>
      <c r="F33" s="72">
        <v>0</v>
      </c>
      <c r="G33" s="72">
        <v>0</v>
      </c>
      <c r="H33" s="72">
        <v>0</v>
      </c>
    </row>
    <row r="34" spans="1:8" ht="38.25" x14ac:dyDescent="0.25">
      <c r="A34" s="14"/>
      <c r="B34" s="16">
        <v>42</v>
      </c>
      <c r="C34" s="25" t="s">
        <v>28</v>
      </c>
      <c r="D34" s="69">
        <v>11296</v>
      </c>
      <c r="E34" s="72">
        <v>15702</v>
      </c>
      <c r="F34" s="72">
        <v>15702</v>
      </c>
      <c r="G34" s="72">
        <v>15702</v>
      </c>
      <c r="H34" s="72">
        <v>15702</v>
      </c>
    </row>
    <row r="35" spans="1:8" ht="25.5" x14ac:dyDescent="0.25">
      <c r="A35" s="14"/>
      <c r="B35" s="67">
        <v>45</v>
      </c>
      <c r="C35" s="25" t="s">
        <v>63</v>
      </c>
      <c r="D35" s="69">
        <v>2113</v>
      </c>
      <c r="E35" s="72">
        <v>16800</v>
      </c>
      <c r="F35" s="72">
        <v>18250</v>
      </c>
      <c r="G35" s="72">
        <v>18250</v>
      </c>
      <c r="H35" s="72">
        <v>18250</v>
      </c>
    </row>
  </sheetData>
  <protectedRanges>
    <protectedRange algorithmName="SHA-512" hashValue="R8frfBQ/MhInQYm+jLEgMwgPwCkrGPIUaxyIFLRSCn/+fIsUU6bmJDax/r7gTh2PEAEvgODYwg0rRRjqSM/oww==" saltValue="tbZzHO5lCNHCDH5y3XGZag==" spinCount="100000" sqref="C15" name="Range1"/>
    <protectedRange algorithmName="SHA-512" hashValue="R8frfBQ/MhInQYm+jLEgMwgPwCkrGPIUaxyIFLRSCn/+fIsUU6bmJDax/r7gTh2PEAEvgODYwg0rRRjqSM/oww==" saltValue="tbZzHO5lCNHCDH5y3XGZag==" spinCount="100000" sqref="C30:C31" name="Range1_1"/>
  </protectedRanges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53" workbookViewId="0">
      <selection activeCell="B51" sqref="B51"/>
    </sheetView>
  </sheetViews>
  <sheetFormatPr defaultRowHeight="15" x14ac:dyDescent="0.25"/>
  <cols>
    <col min="1" max="1" width="51.5703125" customWidth="1"/>
    <col min="2" max="2" width="25.28515625" style="139" customWidth="1"/>
    <col min="3" max="5" width="25.28515625" customWidth="1"/>
    <col min="6" max="6" width="25.28515625" style="139" customWidth="1"/>
  </cols>
  <sheetData>
    <row r="1" spans="1:6" ht="42" customHeight="1" x14ac:dyDescent="0.25">
      <c r="A1" s="154" t="s">
        <v>170</v>
      </c>
      <c r="B1" s="154"/>
      <c r="C1" s="154"/>
      <c r="D1" s="154"/>
      <c r="E1" s="154"/>
      <c r="F1" s="154"/>
    </row>
    <row r="2" spans="1:6" ht="18" customHeight="1" x14ac:dyDescent="0.25">
      <c r="A2" s="23"/>
      <c r="B2" s="136"/>
      <c r="C2" s="23"/>
      <c r="D2" s="23"/>
      <c r="E2" s="23"/>
      <c r="F2" s="136"/>
    </row>
    <row r="3" spans="1:6" ht="15.75" customHeight="1" x14ac:dyDescent="0.25">
      <c r="A3" s="154" t="s">
        <v>17</v>
      </c>
      <c r="B3" s="154"/>
      <c r="C3" s="154"/>
      <c r="D3" s="154"/>
      <c r="E3" s="154"/>
      <c r="F3" s="154"/>
    </row>
    <row r="4" spans="1:6" ht="18" x14ac:dyDescent="0.25">
      <c r="B4" s="136"/>
      <c r="C4" s="23"/>
      <c r="D4" s="23"/>
      <c r="E4" s="5"/>
      <c r="F4" s="137"/>
    </row>
    <row r="5" spans="1:6" ht="18" customHeight="1" x14ac:dyDescent="0.25">
      <c r="A5" s="154" t="s">
        <v>4</v>
      </c>
      <c r="B5" s="154"/>
      <c r="C5" s="154"/>
      <c r="D5" s="154"/>
      <c r="E5" s="154"/>
      <c r="F5" s="154"/>
    </row>
    <row r="6" spans="1:6" ht="18" x14ac:dyDescent="0.25">
      <c r="A6" s="23"/>
      <c r="B6" s="136"/>
      <c r="C6" s="23"/>
      <c r="D6" s="23"/>
      <c r="E6" s="5"/>
      <c r="F6" s="137"/>
    </row>
    <row r="7" spans="1:6" ht="15.75" customHeight="1" x14ac:dyDescent="0.25">
      <c r="A7" s="154" t="s">
        <v>39</v>
      </c>
      <c r="B7" s="154"/>
      <c r="C7" s="154"/>
      <c r="D7" s="154"/>
      <c r="E7" s="154"/>
      <c r="F7" s="154"/>
    </row>
    <row r="8" spans="1:6" ht="18" x14ac:dyDescent="0.25">
      <c r="A8" s="23"/>
      <c r="B8" s="136"/>
      <c r="C8" s="23"/>
      <c r="D8" s="23"/>
      <c r="E8" s="5"/>
      <c r="F8" s="137"/>
    </row>
    <row r="9" spans="1:6" ht="25.5" x14ac:dyDescent="0.25">
      <c r="A9" s="19" t="s">
        <v>41</v>
      </c>
      <c r="B9" s="140" t="s">
        <v>175</v>
      </c>
      <c r="C9" s="19" t="s">
        <v>172</v>
      </c>
      <c r="D9" s="19" t="s">
        <v>176</v>
      </c>
      <c r="E9" s="19" t="s">
        <v>137</v>
      </c>
      <c r="F9" s="3" t="s">
        <v>177</v>
      </c>
    </row>
    <row r="10" spans="1:6" x14ac:dyDescent="0.25">
      <c r="A10" s="41" t="s">
        <v>0</v>
      </c>
      <c r="B10" s="141">
        <f>B12+B14+B16+B17+B19+B23+B22+B25+B27</f>
        <v>2537310.2799999998</v>
      </c>
      <c r="C10" s="74">
        <f>C11+C13+C15+C18+C27</f>
        <v>2517369</v>
      </c>
      <c r="D10" s="74">
        <f>D12+D13+D16+D17+D20+D21+D24+D27</f>
        <v>3111607</v>
      </c>
      <c r="E10" s="121">
        <f>E12+E13+E16+E17+E20+E21+E24+E27</f>
        <v>3107135</v>
      </c>
      <c r="F10" s="138">
        <f>F11+F14+F16+F17+F21+F24+F27</f>
        <v>3076135</v>
      </c>
    </row>
    <row r="11" spans="1:6" x14ac:dyDescent="0.25">
      <c r="A11" s="24" t="s">
        <v>44</v>
      </c>
      <c r="B11" s="3">
        <v>105213</v>
      </c>
      <c r="C11" s="39">
        <v>148350</v>
      </c>
      <c r="D11" s="74">
        <v>150065</v>
      </c>
      <c r="E11" s="74">
        <v>150065</v>
      </c>
      <c r="F11" s="138">
        <v>150065</v>
      </c>
    </row>
    <row r="12" spans="1:6" x14ac:dyDescent="0.25">
      <c r="A12" s="13" t="s">
        <v>122</v>
      </c>
      <c r="B12" s="9">
        <v>107420.12</v>
      </c>
      <c r="C12" s="9">
        <v>148350</v>
      </c>
      <c r="D12" s="9">
        <v>150065</v>
      </c>
      <c r="E12" s="9">
        <v>150065</v>
      </c>
      <c r="F12" s="9">
        <v>150065</v>
      </c>
    </row>
    <row r="13" spans="1:6" x14ac:dyDescent="0.25">
      <c r="A13" s="120" t="s">
        <v>46</v>
      </c>
      <c r="B13" s="9">
        <v>1547</v>
      </c>
      <c r="C13" s="9">
        <v>1000</v>
      </c>
      <c r="D13" s="9">
        <v>1000</v>
      </c>
      <c r="E13" s="9">
        <v>1000</v>
      </c>
      <c r="F13" s="9">
        <v>1000</v>
      </c>
    </row>
    <row r="14" spans="1:6" x14ac:dyDescent="0.25">
      <c r="A14" s="93" t="s">
        <v>123</v>
      </c>
      <c r="B14" s="8">
        <v>1547</v>
      </c>
      <c r="C14" s="9">
        <v>1000</v>
      </c>
      <c r="D14" s="9">
        <v>1000</v>
      </c>
      <c r="E14" s="9">
        <v>1000</v>
      </c>
      <c r="F14" s="9">
        <v>1000</v>
      </c>
    </row>
    <row r="15" spans="1:6" ht="25.5" x14ac:dyDescent="0.25">
      <c r="A15" s="11" t="s">
        <v>43</v>
      </c>
      <c r="B15" s="8">
        <f>SUM(B16:B17)</f>
        <v>124689.67</v>
      </c>
      <c r="C15" s="9">
        <f>C16+C17</f>
        <v>118940</v>
      </c>
      <c r="D15" s="9">
        <f>D16+D17</f>
        <v>121800</v>
      </c>
      <c r="E15" s="9">
        <f>E16+E17</f>
        <v>121800</v>
      </c>
      <c r="F15" s="9">
        <f>F16+F17</f>
        <v>121800</v>
      </c>
    </row>
    <row r="16" spans="1:6" x14ac:dyDescent="0.25">
      <c r="A16" s="16" t="s">
        <v>136</v>
      </c>
      <c r="B16" s="8">
        <v>861.67</v>
      </c>
      <c r="C16" s="9">
        <v>1500</v>
      </c>
      <c r="D16" s="9">
        <v>1500</v>
      </c>
      <c r="E16" s="9">
        <v>1500</v>
      </c>
      <c r="F16" s="9">
        <v>1500</v>
      </c>
    </row>
    <row r="17" spans="1:6" x14ac:dyDescent="0.25">
      <c r="A17" s="17" t="s">
        <v>134</v>
      </c>
      <c r="B17" s="8">
        <v>123828</v>
      </c>
      <c r="C17" s="9">
        <v>117440</v>
      </c>
      <c r="D17" s="9">
        <v>120300</v>
      </c>
      <c r="E17" s="9">
        <v>120300</v>
      </c>
      <c r="F17" s="9">
        <v>120300</v>
      </c>
    </row>
    <row r="18" spans="1:6" x14ac:dyDescent="0.25">
      <c r="A18" s="41" t="s">
        <v>42</v>
      </c>
      <c r="B18" s="8">
        <f>SUM(B19:B26)</f>
        <v>2303503.4899999998</v>
      </c>
      <c r="C18" s="9">
        <f>SUM(C19:C26)</f>
        <v>2247659</v>
      </c>
      <c r="D18" s="9">
        <f>SUM(D19:D27)</f>
        <v>2838742</v>
      </c>
      <c r="E18" s="9">
        <f>E19+E20+E21+E22+E24+E25+E26+E27</f>
        <v>2834270</v>
      </c>
      <c r="F18" s="10">
        <f>SUM(F19:F27)</f>
        <v>2803270</v>
      </c>
    </row>
    <row r="19" spans="1:6" x14ac:dyDescent="0.25">
      <c r="A19" s="119" t="s">
        <v>128</v>
      </c>
      <c r="B19" s="8">
        <v>17632.61</v>
      </c>
      <c r="C19" s="9">
        <v>533</v>
      </c>
      <c r="D19" s="9">
        <v>0</v>
      </c>
      <c r="E19" s="9">
        <v>0</v>
      </c>
      <c r="F19" s="10">
        <v>0</v>
      </c>
    </row>
    <row r="20" spans="1:6" x14ac:dyDescent="0.25">
      <c r="A20" s="119" t="s">
        <v>183</v>
      </c>
      <c r="B20" s="8">
        <v>0</v>
      </c>
      <c r="C20" s="9">
        <v>0</v>
      </c>
      <c r="D20" s="9">
        <v>31213</v>
      </c>
      <c r="E20" s="9">
        <v>31000</v>
      </c>
      <c r="F20" s="10">
        <v>0</v>
      </c>
    </row>
    <row r="21" spans="1:6" x14ac:dyDescent="0.25">
      <c r="A21" s="119" t="s">
        <v>182</v>
      </c>
      <c r="B21" s="8">
        <v>0</v>
      </c>
      <c r="C21" s="9">
        <v>0</v>
      </c>
      <c r="D21" s="9">
        <v>2752766</v>
      </c>
      <c r="E21" s="9">
        <v>2752766</v>
      </c>
      <c r="F21" s="10">
        <v>2752766</v>
      </c>
    </row>
    <row r="22" spans="1:6" x14ac:dyDescent="0.25">
      <c r="A22" s="119" t="s">
        <v>129</v>
      </c>
      <c r="B22" s="8">
        <v>16863.419999999998</v>
      </c>
      <c r="C22" s="9">
        <v>60394</v>
      </c>
      <c r="D22" s="9">
        <v>0</v>
      </c>
      <c r="E22" s="9">
        <v>0</v>
      </c>
      <c r="F22" s="10">
        <v>0</v>
      </c>
    </row>
    <row r="23" spans="1:6" x14ac:dyDescent="0.25">
      <c r="A23" s="119" t="s">
        <v>185</v>
      </c>
      <c r="B23" s="8">
        <v>24011</v>
      </c>
      <c r="C23" s="9"/>
      <c r="D23" s="9"/>
      <c r="E23" s="9"/>
      <c r="F23" s="10"/>
    </row>
    <row r="24" spans="1:6" x14ac:dyDescent="0.25">
      <c r="A24" s="119" t="s">
        <v>184</v>
      </c>
      <c r="B24" s="8">
        <v>0</v>
      </c>
      <c r="C24" s="9">
        <v>0</v>
      </c>
      <c r="D24" s="9">
        <v>53343</v>
      </c>
      <c r="E24" s="9">
        <v>49084</v>
      </c>
      <c r="F24" s="10">
        <v>49084</v>
      </c>
    </row>
    <row r="25" spans="1:6" x14ac:dyDescent="0.25">
      <c r="A25" s="13" t="s">
        <v>133</v>
      </c>
      <c r="B25" s="8">
        <v>2244996.46</v>
      </c>
      <c r="C25" s="9">
        <v>2186732</v>
      </c>
      <c r="D25" s="9">
        <v>0</v>
      </c>
      <c r="E25" s="9">
        <v>0</v>
      </c>
      <c r="F25" s="10">
        <v>0</v>
      </c>
    </row>
    <row r="26" spans="1:6" x14ac:dyDescent="0.25">
      <c r="A26" s="13" t="s">
        <v>135</v>
      </c>
      <c r="B26" s="8">
        <v>0</v>
      </c>
      <c r="C26" s="9">
        <v>0</v>
      </c>
      <c r="D26" s="9">
        <v>0</v>
      </c>
      <c r="E26" s="9">
        <v>0</v>
      </c>
      <c r="F26" s="10">
        <v>0</v>
      </c>
    </row>
    <row r="27" spans="1:6" x14ac:dyDescent="0.25">
      <c r="A27" s="118" t="s">
        <v>147</v>
      </c>
      <c r="B27" s="8">
        <v>150</v>
      </c>
      <c r="C27" s="9">
        <v>1420</v>
      </c>
      <c r="D27" s="9">
        <v>1420</v>
      </c>
      <c r="E27" s="9">
        <v>1420</v>
      </c>
      <c r="F27" s="10">
        <v>1420</v>
      </c>
    </row>
    <row r="30" spans="1:6" ht="15.75" customHeight="1" x14ac:dyDescent="0.25">
      <c r="A30" s="154" t="s">
        <v>40</v>
      </c>
      <c r="B30" s="154"/>
      <c r="C30" s="154"/>
      <c r="D30" s="154"/>
      <c r="E30" s="154"/>
      <c r="F30" s="154"/>
    </row>
    <row r="31" spans="1:6" ht="18" x14ac:dyDescent="0.25">
      <c r="A31" s="23"/>
      <c r="B31" s="136"/>
      <c r="C31" s="23"/>
      <c r="D31" s="23"/>
      <c r="E31" s="5"/>
      <c r="F31" s="137"/>
    </row>
    <row r="32" spans="1:6" ht="25.5" x14ac:dyDescent="0.25">
      <c r="A32" s="19" t="s">
        <v>41</v>
      </c>
      <c r="B32" s="140" t="s">
        <v>175</v>
      </c>
      <c r="C32" s="19" t="s">
        <v>172</v>
      </c>
      <c r="D32" s="19" t="s">
        <v>176</v>
      </c>
      <c r="E32" s="19" t="s">
        <v>137</v>
      </c>
      <c r="F32" s="3" t="s">
        <v>177</v>
      </c>
    </row>
    <row r="33" spans="1:6" x14ac:dyDescent="0.25">
      <c r="A33" s="41" t="s">
        <v>1</v>
      </c>
      <c r="B33" s="141">
        <f>B35+B37+B38+B40+B41+B42+B44+B45+B46+B47+B48+B49+B50+B51+B52</f>
        <v>2503967.3899999997</v>
      </c>
      <c r="C33" s="74">
        <f>C34+C36+C39+C43+C52</f>
        <v>2517369</v>
      </c>
      <c r="D33" s="74">
        <f>D34+D36+D39+D43+D52</f>
        <v>3111607</v>
      </c>
      <c r="E33" s="74">
        <f>E34+E36+E39+E43+E52</f>
        <v>3107135</v>
      </c>
      <c r="F33" s="138">
        <f>F35+F37+F40+F42+F46+F49+F52</f>
        <v>3076135</v>
      </c>
    </row>
    <row r="34" spans="1:6" ht="15.75" customHeight="1" x14ac:dyDescent="0.25">
      <c r="A34" s="24" t="s">
        <v>44</v>
      </c>
      <c r="B34" s="8"/>
      <c r="C34" s="9">
        <v>148350</v>
      </c>
      <c r="D34" s="9">
        <v>150065</v>
      </c>
      <c r="E34" s="9">
        <v>150065</v>
      </c>
      <c r="F34" s="9">
        <v>150065</v>
      </c>
    </row>
    <row r="35" spans="1:6" x14ac:dyDescent="0.25">
      <c r="A35" s="13" t="s">
        <v>122</v>
      </c>
      <c r="B35" s="8">
        <v>105213.22</v>
      </c>
      <c r="C35" s="9">
        <v>148350</v>
      </c>
      <c r="D35" s="9">
        <v>150065</v>
      </c>
      <c r="E35" s="9">
        <v>150065</v>
      </c>
      <c r="F35" s="9">
        <v>150065</v>
      </c>
    </row>
    <row r="36" spans="1:6" x14ac:dyDescent="0.25">
      <c r="A36" s="24" t="s">
        <v>46</v>
      </c>
      <c r="B36" s="8"/>
      <c r="C36" s="9">
        <v>1000</v>
      </c>
      <c r="D36" s="9">
        <v>1000</v>
      </c>
      <c r="E36" s="9">
        <v>1000</v>
      </c>
      <c r="F36" s="9">
        <v>1000</v>
      </c>
    </row>
    <row r="37" spans="1:6" x14ac:dyDescent="0.25">
      <c r="A37" s="122" t="s">
        <v>124</v>
      </c>
      <c r="B37" s="8"/>
      <c r="C37" s="9">
        <v>1000</v>
      </c>
      <c r="D37" s="9">
        <v>1000</v>
      </c>
      <c r="E37" s="9">
        <v>1000</v>
      </c>
      <c r="F37" s="9">
        <v>1000</v>
      </c>
    </row>
    <row r="38" spans="1:6" x14ac:dyDescent="0.25">
      <c r="A38" s="124" t="s">
        <v>149</v>
      </c>
      <c r="B38" s="8">
        <v>0</v>
      </c>
      <c r="C38" s="9">
        <v>0</v>
      </c>
      <c r="D38" s="9">
        <v>0</v>
      </c>
      <c r="E38" s="9">
        <v>0</v>
      </c>
      <c r="F38" s="9">
        <v>0</v>
      </c>
    </row>
    <row r="39" spans="1:6" x14ac:dyDescent="0.25">
      <c r="A39" s="123" t="s">
        <v>148</v>
      </c>
      <c r="B39" s="8"/>
      <c r="C39" s="9">
        <v>118940</v>
      </c>
      <c r="D39" s="9">
        <f>D40+D41+D42</f>
        <v>121800</v>
      </c>
      <c r="E39" s="9">
        <v>121800</v>
      </c>
      <c r="F39" s="9">
        <v>121800</v>
      </c>
    </row>
    <row r="40" spans="1:6" x14ac:dyDescent="0.25">
      <c r="A40" s="13" t="s">
        <v>125</v>
      </c>
      <c r="B40" s="8"/>
      <c r="C40" s="9">
        <v>1500</v>
      </c>
      <c r="D40" s="9">
        <v>1500</v>
      </c>
      <c r="E40" s="9">
        <v>1500</v>
      </c>
      <c r="F40" s="9">
        <v>1500</v>
      </c>
    </row>
    <row r="41" spans="1:6" x14ac:dyDescent="0.25">
      <c r="A41" s="13" t="s">
        <v>126</v>
      </c>
      <c r="B41" s="8">
        <v>0</v>
      </c>
      <c r="C41" s="9">
        <v>0</v>
      </c>
      <c r="D41" s="9">
        <v>0</v>
      </c>
      <c r="E41" s="9">
        <v>0</v>
      </c>
      <c r="F41" s="9">
        <v>0</v>
      </c>
    </row>
    <row r="42" spans="1:6" x14ac:dyDescent="0.25">
      <c r="A42" s="13" t="s">
        <v>127</v>
      </c>
      <c r="B42" s="8">
        <v>123827.5</v>
      </c>
      <c r="C42" s="9">
        <v>117440</v>
      </c>
      <c r="D42" s="9">
        <v>120300</v>
      </c>
      <c r="E42" s="9">
        <v>120300</v>
      </c>
      <c r="F42" s="9">
        <v>120300</v>
      </c>
    </row>
    <row r="43" spans="1:6" x14ac:dyDescent="0.25">
      <c r="A43" s="12" t="s">
        <v>42</v>
      </c>
      <c r="B43" s="8"/>
      <c r="C43" s="9">
        <v>2247659</v>
      </c>
      <c r="D43" s="9">
        <f>SUM(D44:D51)</f>
        <v>2837322</v>
      </c>
      <c r="E43" s="9">
        <f>E44+E45+E46+E47+E49+E50+E51</f>
        <v>2832850</v>
      </c>
      <c r="F43" s="9">
        <v>2803270</v>
      </c>
    </row>
    <row r="44" spans="1:6" x14ac:dyDescent="0.25">
      <c r="A44" s="94" t="s">
        <v>128</v>
      </c>
      <c r="B44" s="8">
        <v>18165.22</v>
      </c>
      <c r="C44" s="9">
        <v>533</v>
      </c>
      <c r="D44" s="9">
        <v>0</v>
      </c>
      <c r="E44" s="9">
        <v>0</v>
      </c>
      <c r="F44" s="9">
        <v>0</v>
      </c>
    </row>
    <row r="45" spans="1:6" x14ac:dyDescent="0.25">
      <c r="A45" s="94" t="s">
        <v>183</v>
      </c>
      <c r="B45" s="8">
        <v>0</v>
      </c>
      <c r="C45" s="9"/>
      <c r="D45" s="9">
        <v>31213</v>
      </c>
      <c r="E45" s="9">
        <v>31000</v>
      </c>
      <c r="F45" s="9">
        <v>0</v>
      </c>
    </row>
    <row r="46" spans="1:6" x14ac:dyDescent="0.25">
      <c r="A46" s="94" t="s">
        <v>182</v>
      </c>
      <c r="B46" s="8">
        <v>0</v>
      </c>
      <c r="C46" s="9"/>
      <c r="D46" s="9">
        <v>2752766</v>
      </c>
      <c r="E46" s="9">
        <v>2752766</v>
      </c>
      <c r="F46" s="9">
        <v>2752766</v>
      </c>
    </row>
    <row r="47" spans="1:6" x14ac:dyDescent="0.25">
      <c r="A47" s="94" t="s">
        <v>129</v>
      </c>
      <c r="B47" s="8">
        <v>16863.419999999998</v>
      </c>
      <c r="C47" s="9">
        <v>60394</v>
      </c>
      <c r="D47" s="9">
        <v>0</v>
      </c>
      <c r="E47" s="9">
        <v>0</v>
      </c>
      <c r="F47" s="9">
        <v>0</v>
      </c>
    </row>
    <row r="48" spans="1:6" x14ac:dyDescent="0.25">
      <c r="A48" s="142">
        <v>37412</v>
      </c>
      <c r="B48" s="8">
        <v>24011</v>
      </c>
      <c r="C48" s="9"/>
      <c r="D48" s="9"/>
      <c r="E48" s="9"/>
      <c r="F48" s="9"/>
    </row>
    <row r="49" spans="1:6" x14ac:dyDescent="0.25">
      <c r="A49" s="94" t="s">
        <v>184</v>
      </c>
      <c r="B49" s="8">
        <v>0</v>
      </c>
      <c r="C49" s="9">
        <v>0</v>
      </c>
      <c r="D49" s="9">
        <v>53343</v>
      </c>
      <c r="E49" s="9">
        <v>49084</v>
      </c>
      <c r="F49" s="9">
        <v>49084</v>
      </c>
    </row>
    <row r="50" spans="1:6" x14ac:dyDescent="0.25">
      <c r="A50" s="13" t="s">
        <v>130</v>
      </c>
      <c r="B50" s="8">
        <v>2215887.0299999998</v>
      </c>
      <c r="C50" s="9">
        <v>2186732</v>
      </c>
      <c r="D50" s="9">
        <v>0</v>
      </c>
      <c r="E50" s="9">
        <v>0</v>
      </c>
      <c r="F50" s="9">
        <v>0</v>
      </c>
    </row>
    <row r="51" spans="1:6" x14ac:dyDescent="0.25">
      <c r="A51" s="13" t="s">
        <v>131</v>
      </c>
      <c r="B51" s="8">
        <v>0</v>
      </c>
      <c r="C51" s="9">
        <v>0</v>
      </c>
      <c r="D51" s="9">
        <v>0</v>
      </c>
      <c r="E51" s="9">
        <v>0</v>
      </c>
      <c r="F51" s="9">
        <v>0</v>
      </c>
    </row>
    <row r="52" spans="1:6" x14ac:dyDescent="0.25">
      <c r="A52" s="94" t="s">
        <v>132</v>
      </c>
      <c r="B52" s="8"/>
      <c r="C52" s="9">
        <v>1420</v>
      </c>
      <c r="D52" s="9">
        <v>1420</v>
      </c>
      <c r="E52" s="9">
        <v>1420</v>
      </c>
      <c r="F52" s="9">
        <v>1420</v>
      </c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opLeftCell="A31" workbookViewId="0">
      <selection activeCell="B2" sqref="B1:B1048576"/>
    </sheetView>
  </sheetViews>
  <sheetFormatPr defaultRowHeight="15" x14ac:dyDescent="0.25"/>
  <cols>
    <col min="1" max="1" width="37.7109375" customWidth="1"/>
    <col min="2" max="4" width="25.28515625" style="139" customWidth="1"/>
    <col min="5" max="5" width="25.28515625" customWidth="1"/>
    <col min="6" max="6" width="21" customWidth="1"/>
  </cols>
  <sheetData>
    <row r="1" spans="1:6" ht="42" customHeight="1" x14ac:dyDescent="0.25">
      <c r="A1" s="154"/>
      <c r="B1" s="154"/>
      <c r="C1" s="154"/>
      <c r="D1" s="154"/>
      <c r="E1" s="154"/>
    </row>
    <row r="2" spans="1:6" ht="18" customHeight="1" x14ac:dyDescent="0.25">
      <c r="A2" s="23"/>
      <c r="B2" s="136"/>
      <c r="C2" s="136"/>
      <c r="D2" s="136"/>
      <c r="E2" s="4"/>
    </row>
    <row r="3" spans="1:6" ht="15.75" x14ac:dyDescent="0.25">
      <c r="A3" s="154"/>
      <c r="B3" s="154"/>
      <c r="C3" s="154"/>
      <c r="D3" s="167"/>
      <c r="E3" s="167"/>
    </row>
    <row r="4" spans="1:6" ht="18" x14ac:dyDescent="0.25">
      <c r="A4" s="23"/>
      <c r="B4" s="136"/>
      <c r="C4" s="136"/>
      <c r="D4" s="137"/>
      <c r="E4" s="5"/>
    </row>
    <row r="5" spans="1:6" ht="18" customHeight="1" x14ac:dyDescent="0.25">
      <c r="A5" s="154"/>
      <c r="B5" s="155"/>
      <c r="C5" s="155"/>
      <c r="D5" s="155"/>
      <c r="E5" s="155"/>
    </row>
    <row r="6" spans="1:6" ht="18" x14ac:dyDescent="0.25">
      <c r="A6" s="23"/>
      <c r="B6" s="136"/>
      <c r="C6" s="136"/>
      <c r="D6" s="137"/>
      <c r="E6" s="5"/>
    </row>
    <row r="7" spans="1:6" ht="15.75" x14ac:dyDescent="0.25">
      <c r="A7" s="154"/>
      <c r="B7" s="173"/>
      <c r="C7" s="173"/>
      <c r="D7" s="173"/>
      <c r="E7" s="173"/>
    </row>
    <row r="8" spans="1:6" ht="11.25" customHeight="1" x14ac:dyDescent="0.25">
      <c r="A8" s="23"/>
      <c r="B8" s="136"/>
      <c r="C8" s="136"/>
      <c r="D8" s="137"/>
      <c r="E8" s="5"/>
    </row>
    <row r="9" spans="1:6" ht="25.5" x14ac:dyDescent="0.25">
      <c r="A9" s="125" t="s">
        <v>151</v>
      </c>
      <c r="B9" s="3" t="s">
        <v>178</v>
      </c>
      <c r="C9" s="3" t="s">
        <v>179</v>
      </c>
      <c r="D9" s="3" t="s">
        <v>180</v>
      </c>
      <c r="E9" s="125" t="s">
        <v>167</v>
      </c>
      <c r="F9" s="125" t="s">
        <v>181</v>
      </c>
    </row>
    <row r="10" spans="1:6" ht="15.75" customHeight="1" x14ac:dyDescent="0.25">
      <c r="A10" s="11" t="s">
        <v>152</v>
      </c>
      <c r="B10" s="126">
        <f>B13+B16+B20+B25+B30+B33+B37+B41+B45+B49+B53+B56+B59+B62+B66+B69+B72+B75+B79+B83</f>
        <v>2537310</v>
      </c>
      <c r="C10" s="126">
        <f>C14+C18+C21+C25+C32+C38+C56+C69+C76+C80+C42</f>
        <v>2517369</v>
      </c>
      <c r="D10" s="126">
        <f>D14+D22+D34+D38+D41+D46+D49+D53+D62+D75+D80+D65</f>
        <v>3111607</v>
      </c>
      <c r="E10" s="127">
        <f>E12+E16+E21+E28+E26+E33+E37+E41+E45+E49+E52+E56+E62+E67+E66+E75+E78+E82</f>
        <v>3107135</v>
      </c>
      <c r="F10" s="127">
        <f>F13+F16+F22+F25+F28+F33+F36+F41+F45+F48+F52+F55+F61+F67+F75+F79+F82</f>
        <v>3076135</v>
      </c>
    </row>
    <row r="11" spans="1:6" ht="15.75" customHeight="1" x14ac:dyDescent="0.25">
      <c r="A11" s="11" t="s">
        <v>72</v>
      </c>
      <c r="B11" s="126">
        <v>19102</v>
      </c>
      <c r="C11" s="126">
        <v>67241</v>
      </c>
      <c r="D11" s="126">
        <v>58636</v>
      </c>
      <c r="E11" s="127">
        <v>58636</v>
      </c>
      <c r="F11" s="127">
        <v>58636</v>
      </c>
    </row>
    <row r="12" spans="1:6" ht="15.75" customHeight="1" x14ac:dyDescent="0.25">
      <c r="A12" s="11" t="s">
        <v>153</v>
      </c>
      <c r="B12" s="126">
        <v>19102</v>
      </c>
      <c r="C12" s="126">
        <v>67241</v>
      </c>
      <c r="D12" s="126">
        <v>58636</v>
      </c>
      <c r="E12" s="127">
        <v>58636</v>
      </c>
      <c r="F12" s="127">
        <v>58636</v>
      </c>
    </row>
    <row r="13" spans="1:6" ht="25.5" x14ac:dyDescent="0.25">
      <c r="A13" s="17" t="s">
        <v>154</v>
      </c>
      <c r="B13" s="126">
        <v>19102</v>
      </c>
      <c r="C13" s="126">
        <v>67241</v>
      </c>
      <c r="D13" s="126">
        <v>58636</v>
      </c>
      <c r="E13" s="127">
        <v>58636</v>
      </c>
      <c r="F13" s="127">
        <v>58636</v>
      </c>
    </row>
    <row r="14" spans="1:6" x14ac:dyDescent="0.25">
      <c r="A14" s="128" t="s">
        <v>155</v>
      </c>
      <c r="B14" s="126">
        <v>19102</v>
      </c>
      <c r="C14" s="126">
        <v>67241</v>
      </c>
      <c r="D14" s="126">
        <v>58636</v>
      </c>
      <c r="E14" s="127">
        <v>58636</v>
      </c>
      <c r="F14" s="127">
        <v>58636</v>
      </c>
    </row>
    <row r="15" spans="1:6" x14ac:dyDescent="0.25">
      <c r="A15" s="129" t="s">
        <v>156</v>
      </c>
      <c r="B15" s="126">
        <v>13410</v>
      </c>
      <c r="C15" s="126">
        <v>56297</v>
      </c>
      <c r="D15" s="126">
        <v>0</v>
      </c>
      <c r="E15" s="127">
        <v>0</v>
      </c>
      <c r="F15" s="127">
        <v>0</v>
      </c>
    </row>
    <row r="16" spans="1:6" x14ac:dyDescent="0.25">
      <c r="A16" s="11" t="s">
        <v>153</v>
      </c>
      <c r="B16" s="126">
        <v>13410</v>
      </c>
      <c r="C16" s="126">
        <v>56297</v>
      </c>
      <c r="D16" s="130">
        <v>0</v>
      </c>
      <c r="E16" s="127">
        <v>0</v>
      </c>
      <c r="F16" s="127">
        <v>0</v>
      </c>
    </row>
    <row r="17" spans="1:6" ht="25.5" x14ac:dyDescent="0.25">
      <c r="A17" s="131" t="s">
        <v>154</v>
      </c>
      <c r="B17" s="126">
        <v>13410</v>
      </c>
      <c r="C17" s="126">
        <v>56297</v>
      </c>
      <c r="D17" s="130">
        <v>0</v>
      </c>
      <c r="E17" s="127">
        <v>0</v>
      </c>
      <c r="F17" s="127">
        <v>0</v>
      </c>
    </row>
    <row r="18" spans="1:6" ht="25.5" x14ac:dyDescent="0.25">
      <c r="A18" s="131" t="s">
        <v>155</v>
      </c>
      <c r="B18" s="126">
        <v>13410</v>
      </c>
      <c r="C18" s="126">
        <v>56297</v>
      </c>
      <c r="D18" s="130">
        <v>0</v>
      </c>
      <c r="E18" s="127">
        <v>0</v>
      </c>
      <c r="F18" s="127">
        <v>0</v>
      </c>
    </row>
    <row r="19" spans="1:6" x14ac:dyDescent="0.25">
      <c r="A19" s="132" t="s">
        <v>139</v>
      </c>
      <c r="B19" s="126">
        <v>73861</v>
      </c>
      <c r="C19" s="126">
        <v>77109</v>
      </c>
      <c r="D19" s="130">
        <v>88179</v>
      </c>
      <c r="E19" s="127">
        <v>88179</v>
      </c>
      <c r="F19" s="127">
        <v>88179</v>
      </c>
    </row>
    <row r="20" spans="1:6" x14ac:dyDescent="0.25">
      <c r="A20" s="133" t="s">
        <v>153</v>
      </c>
      <c r="B20" s="126">
        <v>73861</v>
      </c>
      <c r="C20" s="126">
        <v>77109</v>
      </c>
      <c r="D20" s="130">
        <v>88179</v>
      </c>
      <c r="E20" s="127">
        <v>88179</v>
      </c>
      <c r="F20" s="127">
        <v>88179</v>
      </c>
    </row>
    <row r="21" spans="1:6" x14ac:dyDescent="0.25">
      <c r="A21" s="131" t="s">
        <v>157</v>
      </c>
      <c r="B21" s="126">
        <v>73861</v>
      </c>
      <c r="C21" s="143">
        <v>77109</v>
      </c>
      <c r="D21" s="130">
        <v>88179</v>
      </c>
      <c r="E21" s="127">
        <v>88179</v>
      </c>
      <c r="F21" s="127">
        <v>88179</v>
      </c>
    </row>
    <row r="22" spans="1:6" x14ac:dyDescent="0.25">
      <c r="A22" s="131" t="s">
        <v>158</v>
      </c>
      <c r="B22" s="126">
        <v>73861</v>
      </c>
      <c r="C22" s="126">
        <v>77109</v>
      </c>
      <c r="D22" s="130">
        <v>88179</v>
      </c>
      <c r="E22" s="127">
        <v>88179</v>
      </c>
      <c r="F22" s="127">
        <v>88179</v>
      </c>
    </row>
    <row r="23" spans="1:6" x14ac:dyDescent="0.25">
      <c r="A23" s="132" t="s">
        <v>159</v>
      </c>
      <c r="B23" s="126">
        <v>2244996</v>
      </c>
      <c r="C23" s="126">
        <v>2186732</v>
      </c>
      <c r="D23" s="130">
        <v>0</v>
      </c>
      <c r="E23" s="127">
        <v>0</v>
      </c>
      <c r="F23" s="127">
        <v>0</v>
      </c>
    </row>
    <row r="24" spans="1:6" x14ac:dyDescent="0.25">
      <c r="A24" s="132" t="s">
        <v>153</v>
      </c>
      <c r="B24" s="126">
        <v>2244996</v>
      </c>
      <c r="C24" s="126">
        <v>2186732</v>
      </c>
      <c r="D24" s="130">
        <v>0</v>
      </c>
      <c r="E24" s="127">
        <v>0</v>
      </c>
      <c r="F24" s="127">
        <v>0</v>
      </c>
    </row>
    <row r="25" spans="1:6" x14ac:dyDescent="0.25">
      <c r="A25" s="134" t="s">
        <v>157</v>
      </c>
      <c r="B25" s="126">
        <v>2244996</v>
      </c>
      <c r="C25" s="126">
        <v>2186732</v>
      </c>
      <c r="D25" s="130">
        <v>0</v>
      </c>
      <c r="E25" s="127">
        <v>0</v>
      </c>
      <c r="F25" s="127">
        <v>0</v>
      </c>
    </row>
    <row r="26" spans="1:6" x14ac:dyDescent="0.25">
      <c r="A26" s="134" t="s">
        <v>158</v>
      </c>
      <c r="B26" s="126">
        <v>2244996</v>
      </c>
      <c r="C26" s="126">
        <v>2186732</v>
      </c>
      <c r="D26" s="130">
        <v>0</v>
      </c>
      <c r="E26" s="127">
        <v>0</v>
      </c>
      <c r="F26" s="127">
        <v>0</v>
      </c>
    </row>
    <row r="27" spans="1:6" x14ac:dyDescent="0.25">
      <c r="A27" s="132" t="s">
        <v>138</v>
      </c>
      <c r="B27" s="126">
        <v>0</v>
      </c>
      <c r="C27" s="126">
        <v>0</v>
      </c>
      <c r="D27" s="130">
        <v>0</v>
      </c>
      <c r="E27" s="127">
        <v>0</v>
      </c>
      <c r="F27" s="127">
        <v>0</v>
      </c>
    </row>
    <row r="28" spans="1:6" x14ac:dyDescent="0.25">
      <c r="A28" s="132" t="s">
        <v>153</v>
      </c>
      <c r="B28" s="126">
        <v>0</v>
      </c>
      <c r="C28" s="126">
        <v>0</v>
      </c>
      <c r="D28" s="130">
        <v>0</v>
      </c>
      <c r="E28" s="127">
        <v>0</v>
      </c>
      <c r="F28" s="127">
        <v>0</v>
      </c>
    </row>
    <row r="29" spans="1:6" x14ac:dyDescent="0.25">
      <c r="A29" s="134" t="s">
        <v>157</v>
      </c>
      <c r="B29" s="126">
        <v>0</v>
      </c>
      <c r="C29" s="126">
        <v>0</v>
      </c>
      <c r="D29" s="130">
        <v>0</v>
      </c>
      <c r="E29" s="127">
        <v>0</v>
      </c>
      <c r="F29" s="127">
        <v>0</v>
      </c>
    </row>
    <row r="30" spans="1:6" x14ac:dyDescent="0.25">
      <c r="A30" s="134" t="s">
        <v>158</v>
      </c>
      <c r="B30" s="126">
        <v>0</v>
      </c>
      <c r="C30" s="126">
        <v>0</v>
      </c>
      <c r="D30" s="130">
        <v>0</v>
      </c>
      <c r="E30" s="127">
        <v>0</v>
      </c>
      <c r="F30" s="127">
        <v>0</v>
      </c>
    </row>
    <row r="31" spans="1:6" x14ac:dyDescent="0.25">
      <c r="A31" s="132" t="s">
        <v>160</v>
      </c>
      <c r="B31" s="126">
        <v>123827</v>
      </c>
      <c r="C31" s="126">
        <v>117440</v>
      </c>
      <c r="D31" s="130">
        <v>120300</v>
      </c>
      <c r="E31" s="127">
        <v>120300</v>
      </c>
      <c r="F31" s="127">
        <v>120300</v>
      </c>
    </row>
    <row r="32" spans="1:6" x14ac:dyDescent="0.25">
      <c r="A32" s="132" t="s">
        <v>153</v>
      </c>
      <c r="B32" s="126">
        <v>123827</v>
      </c>
      <c r="C32" s="126">
        <v>117440</v>
      </c>
      <c r="D32" s="130">
        <v>120300</v>
      </c>
      <c r="E32" s="127">
        <v>120300</v>
      </c>
      <c r="F32" s="127">
        <v>120300</v>
      </c>
    </row>
    <row r="33" spans="1:6" x14ac:dyDescent="0.25">
      <c r="A33" s="134" t="s">
        <v>157</v>
      </c>
      <c r="B33" s="126">
        <v>123827</v>
      </c>
      <c r="C33" s="126">
        <v>117440</v>
      </c>
      <c r="D33" s="130">
        <v>120300</v>
      </c>
      <c r="E33" s="127">
        <v>120300</v>
      </c>
      <c r="F33" s="127">
        <v>120300</v>
      </c>
    </row>
    <row r="34" spans="1:6" x14ac:dyDescent="0.25">
      <c r="A34" s="134" t="s">
        <v>158</v>
      </c>
      <c r="B34" s="126">
        <v>123827</v>
      </c>
      <c r="C34" s="126">
        <v>117440</v>
      </c>
      <c r="D34" s="130">
        <v>120300</v>
      </c>
      <c r="E34" s="127">
        <v>120300</v>
      </c>
      <c r="F34" s="127">
        <v>120300</v>
      </c>
    </row>
    <row r="35" spans="1:6" x14ac:dyDescent="0.25">
      <c r="A35" s="132" t="s">
        <v>168</v>
      </c>
      <c r="B35" s="126">
        <v>1617</v>
      </c>
      <c r="C35" s="126">
        <v>1420</v>
      </c>
      <c r="D35" s="130">
        <v>1420</v>
      </c>
      <c r="E35" s="127">
        <v>1420</v>
      </c>
      <c r="F35" s="127">
        <v>1420</v>
      </c>
    </row>
    <row r="36" spans="1:6" x14ac:dyDescent="0.25">
      <c r="A36" s="132" t="s">
        <v>153</v>
      </c>
      <c r="B36" s="126">
        <v>1617</v>
      </c>
      <c r="C36" s="126">
        <v>1420</v>
      </c>
      <c r="D36" s="130">
        <v>1420</v>
      </c>
      <c r="E36" s="127">
        <v>1420</v>
      </c>
      <c r="F36" s="127">
        <v>1420</v>
      </c>
    </row>
    <row r="37" spans="1:6" x14ac:dyDescent="0.25">
      <c r="A37" s="134" t="s">
        <v>169</v>
      </c>
      <c r="B37" s="126">
        <v>1617</v>
      </c>
      <c r="C37" s="126">
        <v>1420</v>
      </c>
      <c r="D37" s="130">
        <v>1420</v>
      </c>
      <c r="E37" s="127">
        <v>1420</v>
      </c>
      <c r="F37" s="127">
        <v>1420</v>
      </c>
    </row>
    <row r="38" spans="1:6" x14ac:dyDescent="0.25">
      <c r="A38" s="134" t="s">
        <v>158</v>
      </c>
      <c r="B38" s="126">
        <v>1617</v>
      </c>
      <c r="C38" s="126">
        <v>1420</v>
      </c>
      <c r="D38" s="130">
        <v>1420</v>
      </c>
      <c r="E38" s="127">
        <v>1420</v>
      </c>
      <c r="F38" s="127">
        <v>1420</v>
      </c>
    </row>
    <row r="39" spans="1:6" x14ac:dyDescent="0.25">
      <c r="A39" s="132" t="s">
        <v>139</v>
      </c>
      <c r="B39" s="126">
        <v>14457</v>
      </c>
      <c r="C39" s="126">
        <v>4000</v>
      </c>
      <c r="D39" s="130">
        <v>3250</v>
      </c>
      <c r="E39" s="127">
        <v>3250</v>
      </c>
      <c r="F39" s="127">
        <v>3250</v>
      </c>
    </row>
    <row r="40" spans="1:6" x14ac:dyDescent="0.25">
      <c r="A40" s="132" t="s">
        <v>153</v>
      </c>
      <c r="B40" s="126">
        <v>14457</v>
      </c>
      <c r="C40" s="126">
        <v>4000</v>
      </c>
      <c r="D40" s="130">
        <v>3250</v>
      </c>
      <c r="E40" s="127">
        <v>3250</v>
      </c>
      <c r="F40" s="127">
        <v>3250</v>
      </c>
    </row>
    <row r="41" spans="1:6" x14ac:dyDescent="0.25">
      <c r="A41" s="134" t="s">
        <v>161</v>
      </c>
      <c r="B41" s="126">
        <v>14457</v>
      </c>
      <c r="C41" s="126">
        <v>4000</v>
      </c>
      <c r="D41" s="130">
        <v>3250</v>
      </c>
      <c r="E41" s="127">
        <v>3250</v>
      </c>
      <c r="F41" s="127">
        <v>3250</v>
      </c>
    </row>
    <row r="42" spans="1:6" x14ac:dyDescent="0.25">
      <c r="A42" s="134" t="s">
        <v>162</v>
      </c>
      <c r="B42" s="126">
        <v>14457</v>
      </c>
      <c r="C42" s="126">
        <v>4000</v>
      </c>
      <c r="D42" s="130">
        <v>3250</v>
      </c>
      <c r="E42" s="127">
        <v>3250</v>
      </c>
      <c r="F42" s="127">
        <v>3250</v>
      </c>
    </row>
    <row r="43" spans="1:6" x14ac:dyDescent="0.25">
      <c r="A43" s="149" t="s">
        <v>183</v>
      </c>
      <c r="B43" s="126">
        <v>0</v>
      </c>
      <c r="C43" s="126">
        <v>0</v>
      </c>
      <c r="D43" s="130">
        <v>213</v>
      </c>
      <c r="E43" s="127">
        <v>0</v>
      </c>
      <c r="F43" s="127">
        <v>0</v>
      </c>
    </row>
    <row r="44" spans="1:6" x14ac:dyDescent="0.25">
      <c r="A44" s="149" t="s">
        <v>153</v>
      </c>
      <c r="B44" s="126">
        <v>0</v>
      </c>
      <c r="C44" s="126">
        <v>0</v>
      </c>
      <c r="D44" s="130">
        <v>213</v>
      </c>
      <c r="E44" s="127">
        <v>0</v>
      </c>
      <c r="F44" s="127">
        <v>0</v>
      </c>
    </row>
    <row r="45" spans="1:6" x14ac:dyDescent="0.25">
      <c r="A45" s="134" t="s">
        <v>161</v>
      </c>
      <c r="B45" s="126">
        <v>0</v>
      </c>
      <c r="C45" s="126">
        <v>0</v>
      </c>
      <c r="D45" s="130">
        <v>213</v>
      </c>
      <c r="E45" s="127">
        <v>0</v>
      </c>
      <c r="F45" s="127">
        <v>0</v>
      </c>
    </row>
    <row r="46" spans="1:6" x14ac:dyDescent="0.25">
      <c r="A46" s="134" t="s">
        <v>162</v>
      </c>
      <c r="B46" s="126">
        <v>0</v>
      </c>
      <c r="C46" s="126">
        <v>0</v>
      </c>
      <c r="D46" s="130">
        <v>213</v>
      </c>
      <c r="E46" s="127">
        <v>0</v>
      </c>
      <c r="F46" s="127">
        <v>0</v>
      </c>
    </row>
    <row r="47" spans="1:6" x14ac:dyDescent="0.25">
      <c r="A47" s="149" t="s">
        <v>153</v>
      </c>
      <c r="B47" s="126">
        <v>0</v>
      </c>
      <c r="C47" s="126">
        <v>0</v>
      </c>
      <c r="D47" s="130">
        <v>31000</v>
      </c>
      <c r="E47" s="127">
        <v>31000</v>
      </c>
      <c r="F47" s="127">
        <v>0</v>
      </c>
    </row>
    <row r="48" spans="1:6" ht="25.5" x14ac:dyDescent="0.25">
      <c r="A48" s="134" t="s">
        <v>186</v>
      </c>
      <c r="B48" s="126">
        <v>0</v>
      </c>
      <c r="C48" s="126">
        <v>0</v>
      </c>
      <c r="D48" s="130">
        <v>31000</v>
      </c>
      <c r="E48" s="127">
        <v>31000</v>
      </c>
      <c r="F48" s="127">
        <v>0</v>
      </c>
    </row>
    <row r="49" spans="1:6" ht="25.5" x14ac:dyDescent="0.25">
      <c r="A49" s="134" t="s">
        <v>187</v>
      </c>
      <c r="B49" s="126">
        <v>0</v>
      </c>
      <c r="C49" s="126">
        <v>0</v>
      </c>
      <c r="D49" s="130">
        <v>31000</v>
      </c>
      <c r="E49" s="127">
        <v>31000</v>
      </c>
      <c r="F49" s="127">
        <v>0</v>
      </c>
    </row>
    <row r="50" spans="1:6" x14ac:dyDescent="0.25">
      <c r="A50" s="149" t="s">
        <v>188</v>
      </c>
      <c r="B50" s="126">
        <v>0</v>
      </c>
      <c r="C50" s="126">
        <v>0</v>
      </c>
      <c r="D50" s="130">
        <v>2752766</v>
      </c>
      <c r="E50" s="127">
        <v>2752766</v>
      </c>
      <c r="F50" s="127">
        <v>2752766</v>
      </c>
    </row>
    <row r="51" spans="1:6" x14ac:dyDescent="0.25">
      <c r="A51" s="149" t="s">
        <v>153</v>
      </c>
      <c r="B51" s="126">
        <v>0</v>
      </c>
      <c r="C51" s="126">
        <v>0</v>
      </c>
      <c r="D51" s="130">
        <v>2752766</v>
      </c>
      <c r="E51" s="127">
        <v>2752766</v>
      </c>
      <c r="F51" s="127">
        <v>2752766</v>
      </c>
    </row>
    <row r="52" spans="1:6" x14ac:dyDescent="0.25">
      <c r="A52" s="134" t="s">
        <v>157</v>
      </c>
      <c r="B52" s="126">
        <v>0</v>
      </c>
      <c r="C52" s="126">
        <v>0</v>
      </c>
      <c r="D52" s="130">
        <v>2752766</v>
      </c>
      <c r="E52" s="127">
        <v>2752766</v>
      </c>
      <c r="F52" s="127">
        <v>2752766</v>
      </c>
    </row>
    <row r="53" spans="1:6" x14ac:dyDescent="0.25">
      <c r="A53" s="134" t="s">
        <v>158</v>
      </c>
      <c r="B53" s="126">
        <v>0</v>
      </c>
      <c r="C53" s="126">
        <v>0</v>
      </c>
      <c r="D53" s="130">
        <v>2752766</v>
      </c>
      <c r="E53" s="127">
        <v>2752766</v>
      </c>
      <c r="F53" s="127">
        <v>2752766</v>
      </c>
    </row>
    <row r="54" spans="1:6" x14ac:dyDescent="0.25">
      <c r="A54" s="132" t="s">
        <v>156</v>
      </c>
      <c r="B54" s="126">
        <v>3454</v>
      </c>
      <c r="C54" s="126">
        <v>4097</v>
      </c>
      <c r="D54" s="130">
        <v>0</v>
      </c>
      <c r="E54" s="127">
        <v>0</v>
      </c>
      <c r="F54" s="127">
        <v>0</v>
      </c>
    </row>
    <row r="55" spans="1:6" x14ac:dyDescent="0.25">
      <c r="A55" s="132" t="s">
        <v>153</v>
      </c>
      <c r="B55" s="126">
        <v>3454</v>
      </c>
      <c r="C55" s="126">
        <v>4097</v>
      </c>
      <c r="D55" s="130">
        <v>0</v>
      </c>
      <c r="E55" s="127">
        <v>0</v>
      </c>
      <c r="F55" s="127">
        <v>0</v>
      </c>
    </row>
    <row r="56" spans="1:6" x14ac:dyDescent="0.25">
      <c r="A56" s="134" t="s">
        <v>161</v>
      </c>
      <c r="B56" s="126">
        <v>3454</v>
      </c>
      <c r="C56" s="126">
        <v>4097</v>
      </c>
      <c r="D56" s="130">
        <v>0</v>
      </c>
      <c r="E56" s="127">
        <v>0</v>
      </c>
      <c r="F56" s="127">
        <v>0</v>
      </c>
    </row>
    <row r="57" spans="1:6" x14ac:dyDescent="0.25">
      <c r="A57" s="149" t="s">
        <v>189</v>
      </c>
      <c r="B57" s="126">
        <v>24011</v>
      </c>
      <c r="C57" s="126">
        <v>0</v>
      </c>
      <c r="D57" s="130">
        <v>0</v>
      </c>
      <c r="E57" s="127">
        <v>0</v>
      </c>
      <c r="F57" s="127">
        <v>0</v>
      </c>
    </row>
    <row r="58" spans="1:6" ht="25.5" x14ac:dyDescent="0.25">
      <c r="A58" s="134" t="s">
        <v>186</v>
      </c>
      <c r="B58" s="126">
        <v>24011</v>
      </c>
      <c r="C58" s="126">
        <v>0</v>
      </c>
      <c r="D58" s="130">
        <v>0</v>
      </c>
      <c r="E58" s="127">
        <v>0</v>
      </c>
      <c r="F58" s="127">
        <v>0</v>
      </c>
    </row>
    <row r="59" spans="1:6" ht="25.5" x14ac:dyDescent="0.25">
      <c r="A59" s="134" t="s">
        <v>187</v>
      </c>
      <c r="B59" s="126">
        <v>24011</v>
      </c>
      <c r="C59" s="126">
        <v>0</v>
      </c>
      <c r="D59" s="130">
        <v>0</v>
      </c>
      <c r="E59" s="127">
        <v>0</v>
      </c>
      <c r="F59" s="127">
        <v>0</v>
      </c>
    </row>
    <row r="60" spans="1:6" x14ac:dyDescent="0.25">
      <c r="A60" s="132" t="s">
        <v>184</v>
      </c>
      <c r="B60" s="126">
        <v>0</v>
      </c>
      <c r="C60" s="126">
        <v>0</v>
      </c>
      <c r="D60" s="130">
        <v>49084</v>
      </c>
      <c r="E60" s="127">
        <v>49084</v>
      </c>
      <c r="F60" s="127">
        <v>49084</v>
      </c>
    </row>
    <row r="61" spans="1:6" x14ac:dyDescent="0.25">
      <c r="A61" s="132" t="s">
        <v>153</v>
      </c>
      <c r="B61" s="126">
        <v>0</v>
      </c>
      <c r="C61" s="126">
        <v>0</v>
      </c>
      <c r="D61" s="130">
        <v>49084</v>
      </c>
      <c r="E61" s="127">
        <v>49084</v>
      </c>
      <c r="F61" s="127">
        <v>49084</v>
      </c>
    </row>
    <row r="62" spans="1:6" ht="25.5" x14ac:dyDescent="0.25">
      <c r="A62" s="134" t="s">
        <v>186</v>
      </c>
      <c r="B62" s="126">
        <v>0</v>
      </c>
      <c r="C62" s="126">
        <v>0</v>
      </c>
      <c r="D62" s="130">
        <v>49084</v>
      </c>
      <c r="E62" s="127">
        <v>49084</v>
      </c>
      <c r="F62" s="127">
        <v>49084</v>
      </c>
    </row>
    <row r="63" spans="1:6" ht="25.5" x14ac:dyDescent="0.25">
      <c r="A63" s="134" t="s">
        <v>187</v>
      </c>
      <c r="B63" s="126">
        <v>0</v>
      </c>
      <c r="C63" s="126">
        <v>0</v>
      </c>
      <c r="D63" s="130">
        <v>49084</v>
      </c>
      <c r="E63" s="127">
        <v>49084</v>
      </c>
      <c r="F63" s="127">
        <v>49084</v>
      </c>
    </row>
    <row r="64" spans="1:6" x14ac:dyDescent="0.25">
      <c r="A64" s="132" t="s">
        <v>153</v>
      </c>
      <c r="B64" s="126">
        <v>0</v>
      </c>
      <c r="C64" s="126">
        <v>0</v>
      </c>
      <c r="D64" s="130">
        <v>4259</v>
      </c>
      <c r="E64" s="127">
        <v>0</v>
      </c>
      <c r="F64" s="127">
        <v>0</v>
      </c>
    </row>
    <row r="65" spans="1:6" x14ac:dyDescent="0.25">
      <c r="A65" s="134" t="s">
        <v>161</v>
      </c>
      <c r="B65" s="126">
        <v>0</v>
      </c>
      <c r="C65" s="126">
        <v>0</v>
      </c>
      <c r="D65" s="130">
        <v>4259</v>
      </c>
      <c r="E65" s="127">
        <v>0</v>
      </c>
      <c r="F65" s="127">
        <v>0</v>
      </c>
    </row>
    <row r="66" spans="1:6" x14ac:dyDescent="0.25">
      <c r="A66" s="134" t="s">
        <v>162</v>
      </c>
      <c r="B66" s="126">
        <v>0</v>
      </c>
      <c r="C66" s="126">
        <v>0</v>
      </c>
      <c r="D66" s="130">
        <v>4259</v>
      </c>
      <c r="E66" s="127">
        <v>0</v>
      </c>
      <c r="F66" s="127">
        <v>0</v>
      </c>
    </row>
    <row r="67" spans="1:6" x14ac:dyDescent="0.25">
      <c r="A67" s="132" t="s">
        <v>163</v>
      </c>
      <c r="B67" s="126">
        <v>17633</v>
      </c>
      <c r="C67" s="126">
        <v>533</v>
      </c>
      <c r="D67" s="130">
        <v>0</v>
      </c>
      <c r="E67" s="127">
        <v>0</v>
      </c>
      <c r="F67" s="127">
        <v>0</v>
      </c>
    </row>
    <row r="68" spans="1:6" x14ac:dyDescent="0.25">
      <c r="A68" s="132" t="s">
        <v>153</v>
      </c>
      <c r="B68" s="126">
        <v>533</v>
      </c>
      <c r="C68" s="126">
        <v>533</v>
      </c>
      <c r="D68" s="130">
        <v>0</v>
      </c>
      <c r="E68" s="127">
        <v>0</v>
      </c>
      <c r="F68" s="127">
        <v>0</v>
      </c>
    </row>
    <row r="69" spans="1:6" x14ac:dyDescent="0.25">
      <c r="A69" s="134" t="s">
        <v>161</v>
      </c>
      <c r="B69" s="126">
        <v>533</v>
      </c>
      <c r="C69" s="126">
        <v>533</v>
      </c>
      <c r="D69" s="130">
        <v>0</v>
      </c>
      <c r="E69" s="127">
        <v>0</v>
      </c>
      <c r="F69" s="127">
        <v>0</v>
      </c>
    </row>
    <row r="70" spans="1:6" x14ac:dyDescent="0.25">
      <c r="A70" s="134" t="s">
        <v>162</v>
      </c>
      <c r="B70" s="126">
        <v>533</v>
      </c>
      <c r="C70" s="126">
        <v>533</v>
      </c>
      <c r="D70" s="130">
        <v>0</v>
      </c>
      <c r="E70" s="127">
        <v>0</v>
      </c>
      <c r="F70" s="127">
        <v>0</v>
      </c>
    </row>
    <row r="71" spans="1:6" ht="25.5" x14ac:dyDescent="0.25">
      <c r="A71" s="134" t="s">
        <v>186</v>
      </c>
      <c r="B71" s="126">
        <v>17100</v>
      </c>
      <c r="C71" s="126">
        <v>0</v>
      </c>
      <c r="D71" s="130">
        <v>0</v>
      </c>
      <c r="E71" s="127">
        <v>0</v>
      </c>
      <c r="F71" s="127">
        <v>0</v>
      </c>
    </row>
    <row r="72" spans="1:6" ht="25.5" x14ac:dyDescent="0.25">
      <c r="A72" s="134" t="s">
        <v>187</v>
      </c>
      <c r="B72" s="126">
        <v>17100</v>
      </c>
      <c r="C72" s="126">
        <v>0</v>
      </c>
      <c r="D72" s="130">
        <v>0</v>
      </c>
      <c r="E72" s="127">
        <v>0</v>
      </c>
      <c r="F72" s="127">
        <v>0</v>
      </c>
    </row>
    <row r="73" spans="1:6" x14ac:dyDescent="0.25">
      <c r="A73" s="132" t="s">
        <v>164</v>
      </c>
      <c r="B73" s="126">
        <v>862</v>
      </c>
      <c r="C73" s="126">
        <v>1500</v>
      </c>
      <c r="D73" s="130">
        <v>1500</v>
      </c>
      <c r="E73" s="127">
        <v>1500</v>
      </c>
      <c r="F73" s="127">
        <v>1500</v>
      </c>
    </row>
    <row r="74" spans="1:6" x14ac:dyDescent="0.25">
      <c r="A74" s="132" t="s">
        <v>153</v>
      </c>
      <c r="B74" s="126">
        <v>862</v>
      </c>
      <c r="C74" s="126">
        <v>1500</v>
      </c>
      <c r="D74" s="130">
        <v>1500</v>
      </c>
      <c r="E74" s="127">
        <v>1500</v>
      </c>
      <c r="F74" s="127">
        <v>1500</v>
      </c>
    </row>
    <row r="75" spans="1:6" x14ac:dyDescent="0.25">
      <c r="A75" s="134" t="s">
        <v>157</v>
      </c>
      <c r="B75" s="126">
        <v>862</v>
      </c>
      <c r="C75" s="126">
        <v>1500</v>
      </c>
      <c r="D75" s="130">
        <v>1500</v>
      </c>
      <c r="E75" s="127">
        <v>1500</v>
      </c>
      <c r="F75" s="127">
        <v>1500</v>
      </c>
    </row>
    <row r="76" spans="1:6" x14ac:dyDescent="0.25">
      <c r="A76" s="134" t="s">
        <v>158</v>
      </c>
      <c r="B76" s="126">
        <v>862</v>
      </c>
      <c r="C76" s="126">
        <v>1500</v>
      </c>
      <c r="D76" s="130">
        <v>1500</v>
      </c>
      <c r="E76" s="127">
        <v>1500</v>
      </c>
      <c r="F76" s="127">
        <v>1500</v>
      </c>
    </row>
    <row r="77" spans="1:6" x14ac:dyDescent="0.25">
      <c r="A77" s="132" t="s">
        <v>165</v>
      </c>
      <c r="B77" s="126">
        <v>80</v>
      </c>
      <c r="C77" s="126">
        <v>1000</v>
      </c>
      <c r="D77" s="130">
        <v>1000</v>
      </c>
      <c r="E77" s="127">
        <v>1000</v>
      </c>
      <c r="F77" s="127">
        <v>1000</v>
      </c>
    </row>
    <row r="78" spans="1:6" x14ac:dyDescent="0.25">
      <c r="A78" s="132" t="s">
        <v>153</v>
      </c>
      <c r="B78" s="126">
        <v>80</v>
      </c>
      <c r="C78" s="126">
        <v>1000</v>
      </c>
      <c r="D78" s="130">
        <v>1000</v>
      </c>
      <c r="E78" s="127">
        <v>1000</v>
      </c>
      <c r="F78" s="127">
        <v>1000</v>
      </c>
    </row>
    <row r="79" spans="1:6" x14ac:dyDescent="0.25">
      <c r="A79" s="134" t="s">
        <v>157</v>
      </c>
      <c r="B79" s="126">
        <v>80</v>
      </c>
      <c r="C79" s="126">
        <v>1000</v>
      </c>
      <c r="D79" s="130">
        <v>1000</v>
      </c>
      <c r="E79" s="127">
        <v>1000</v>
      </c>
      <c r="F79" s="127">
        <v>1000</v>
      </c>
    </row>
    <row r="80" spans="1:6" x14ac:dyDescent="0.25">
      <c r="A80" s="134" t="s">
        <v>158</v>
      </c>
      <c r="B80" s="126">
        <v>80</v>
      </c>
      <c r="C80" s="126">
        <v>1000</v>
      </c>
      <c r="D80" s="130">
        <v>1000</v>
      </c>
      <c r="E80" s="127">
        <v>1000</v>
      </c>
      <c r="F80" s="127">
        <v>1000</v>
      </c>
    </row>
    <row r="81" spans="1:6" x14ac:dyDescent="0.25">
      <c r="A81" s="132" t="s">
        <v>166</v>
      </c>
      <c r="B81" s="126">
        <v>0</v>
      </c>
      <c r="C81" s="126">
        <v>0</v>
      </c>
      <c r="D81" s="130">
        <v>0</v>
      </c>
      <c r="E81" s="127">
        <v>0</v>
      </c>
      <c r="F81" s="127">
        <v>0</v>
      </c>
    </row>
    <row r="82" spans="1:6" x14ac:dyDescent="0.25">
      <c r="A82" s="132" t="s">
        <v>153</v>
      </c>
      <c r="B82" s="126">
        <v>0</v>
      </c>
      <c r="C82" s="126">
        <v>0</v>
      </c>
      <c r="D82" s="130">
        <v>0</v>
      </c>
      <c r="E82" s="127">
        <v>0</v>
      </c>
      <c r="F82" s="127">
        <v>0</v>
      </c>
    </row>
    <row r="83" spans="1:6" x14ac:dyDescent="0.25">
      <c r="A83" s="134" t="s">
        <v>157</v>
      </c>
      <c r="B83" s="126">
        <v>0</v>
      </c>
      <c r="C83" s="126">
        <v>0</v>
      </c>
      <c r="D83" s="130">
        <v>0</v>
      </c>
      <c r="E83" s="127">
        <v>0</v>
      </c>
      <c r="F83" s="127">
        <v>0</v>
      </c>
    </row>
    <row r="84" spans="1:6" x14ac:dyDescent="0.25">
      <c r="A84" s="134" t="s">
        <v>158</v>
      </c>
      <c r="B84" s="126">
        <v>0</v>
      </c>
      <c r="C84" s="126">
        <v>0</v>
      </c>
      <c r="D84" s="130">
        <v>0</v>
      </c>
      <c r="E84" s="127">
        <v>0</v>
      </c>
      <c r="F84" s="127">
        <v>0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19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4" t="s">
        <v>170</v>
      </c>
      <c r="B1" s="154"/>
      <c r="C1" s="154"/>
      <c r="D1" s="154"/>
      <c r="E1" s="154"/>
      <c r="F1" s="154"/>
      <c r="G1" s="154"/>
      <c r="H1" s="15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54" t="s">
        <v>17</v>
      </c>
      <c r="B3" s="154"/>
      <c r="C3" s="154"/>
      <c r="D3" s="154"/>
      <c r="E3" s="154"/>
      <c r="F3" s="154"/>
      <c r="G3" s="154"/>
      <c r="H3" s="15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54" t="s">
        <v>48</v>
      </c>
      <c r="B5" s="154"/>
      <c r="C5" s="154"/>
      <c r="D5" s="154"/>
      <c r="E5" s="154"/>
      <c r="F5" s="154"/>
      <c r="G5" s="154"/>
      <c r="H5" s="154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175</v>
      </c>
      <c r="E7" s="19" t="s">
        <v>172</v>
      </c>
      <c r="F7" s="19" t="s">
        <v>176</v>
      </c>
      <c r="G7" s="19" t="s">
        <v>137</v>
      </c>
      <c r="H7" s="19" t="s">
        <v>177</v>
      </c>
    </row>
    <row r="8" spans="1:8" x14ac:dyDescent="0.25">
      <c r="A8" s="39"/>
      <c r="B8" s="40"/>
      <c r="C8" s="38" t="s">
        <v>50</v>
      </c>
      <c r="D8" s="40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5.5" x14ac:dyDescent="0.25">
      <c r="A9" s="11">
        <v>8</v>
      </c>
      <c r="B9" s="11"/>
      <c r="C9" s="11" t="s">
        <v>14</v>
      </c>
      <c r="D9" s="8">
        <v>0</v>
      </c>
      <c r="E9" s="9">
        <v>0</v>
      </c>
      <c r="F9" s="9">
        <v>0</v>
      </c>
      <c r="G9" s="9">
        <v>0</v>
      </c>
      <c r="H9" s="9">
        <v>0</v>
      </c>
    </row>
    <row r="10" spans="1:8" x14ac:dyDescent="0.25">
      <c r="A10" s="11"/>
      <c r="B10" s="16">
        <v>84</v>
      </c>
      <c r="C10" s="16" t="s">
        <v>21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6"/>
      <c r="C11" s="42"/>
      <c r="D11" s="8">
        <v>0</v>
      </c>
      <c r="E11" s="9">
        <v>0</v>
      </c>
      <c r="F11" s="9">
        <v>0</v>
      </c>
      <c r="G11" s="9">
        <v>0</v>
      </c>
      <c r="H11" s="9">
        <v>0</v>
      </c>
    </row>
    <row r="12" spans="1:8" x14ac:dyDescent="0.25">
      <c r="A12" s="11"/>
      <c r="B12" s="16"/>
      <c r="C12" s="38" t="s">
        <v>53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</row>
    <row r="13" spans="1:8" ht="25.5" x14ac:dyDescent="0.25">
      <c r="A13" s="14">
        <v>5</v>
      </c>
      <c r="B13" s="15"/>
      <c r="C13" s="24" t="s">
        <v>15</v>
      </c>
      <c r="D13" s="8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25.5" x14ac:dyDescent="0.25">
      <c r="A14" s="16"/>
      <c r="B14" s="16">
        <v>54</v>
      </c>
      <c r="C14" s="25" t="s">
        <v>22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4" workbookViewId="0">
      <selection activeCell="F7" sqref="F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4" t="s">
        <v>170</v>
      </c>
      <c r="B1" s="154"/>
      <c r="C1" s="154"/>
      <c r="D1" s="154"/>
      <c r="E1" s="154"/>
      <c r="F1" s="154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54" t="s">
        <v>17</v>
      </c>
      <c r="B3" s="154"/>
      <c r="C3" s="154"/>
      <c r="D3" s="154"/>
      <c r="E3" s="154"/>
      <c r="F3" s="154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54" t="s">
        <v>49</v>
      </c>
      <c r="B5" s="154"/>
      <c r="C5" s="154"/>
      <c r="D5" s="154"/>
      <c r="E5" s="154"/>
      <c r="F5" s="154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41</v>
      </c>
      <c r="B7" s="18" t="s">
        <v>175</v>
      </c>
      <c r="C7" s="19" t="s">
        <v>172</v>
      </c>
      <c r="D7" s="19" t="s">
        <v>176</v>
      </c>
      <c r="E7" s="19" t="s">
        <v>137</v>
      </c>
      <c r="F7" s="19" t="s">
        <v>177</v>
      </c>
    </row>
    <row r="8" spans="1:6" x14ac:dyDescent="0.25">
      <c r="A8" s="11" t="s">
        <v>50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ht="25.5" x14ac:dyDescent="0.25">
      <c r="A9" s="11" t="s">
        <v>51</v>
      </c>
      <c r="B9" s="8"/>
      <c r="C9" s="9"/>
      <c r="D9" s="9"/>
      <c r="E9" s="9"/>
      <c r="F9" s="9"/>
    </row>
    <row r="10" spans="1:6" ht="25.5" x14ac:dyDescent="0.25">
      <c r="A10" s="17" t="s">
        <v>52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53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24" t="s">
        <v>44</v>
      </c>
      <c r="B13" s="8"/>
      <c r="C13" s="9"/>
      <c r="D13" s="9"/>
      <c r="E13" s="9"/>
      <c r="F13" s="9"/>
    </row>
    <row r="14" spans="1:6" x14ac:dyDescent="0.25">
      <c r="A14" s="13" t="s">
        <v>45</v>
      </c>
      <c r="B14" s="8"/>
      <c r="C14" s="9"/>
      <c r="D14" s="9"/>
      <c r="E14" s="9"/>
      <c r="F14" s="10"/>
    </row>
    <row r="15" spans="1:6" x14ac:dyDescent="0.25">
      <c r="A15" s="24" t="s">
        <v>46</v>
      </c>
      <c r="B15" s="8"/>
      <c r="C15" s="9"/>
      <c r="D15" s="9"/>
      <c r="E15" s="9"/>
      <c r="F15" s="10"/>
    </row>
    <row r="16" spans="1:6" x14ac:dyDescent="0.25">
      <c r="A16" s="13" t="s">
        <v>47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tabSelected="1" topLeftCell="B49" workbookViewId="0">
      <selection activeCell="I8" sqref="I8"/>
    </sheetView>
  </sheetViews>
  <sheetFormatPr defaultRowHeight="15" x14ac:dyDescent="0.25"/>
  <cols>
    <col min="1" max="1" width="3.7109375" hidden="1" customWidth="1"/>
    <col min="2" max="2" width="15.85546875" customWidth="1"/>
    <col min="3" max="3" width="8.7109375" customWidth="1"/>
    <col min="4" max="4" width="30" customWidth="1"/>
    <col min="5" max="7" width="25.28515625" style="139" customWidth="1"/>
    <col min="8" max="9" width="25.28515625" customWidth="1"/>
  </cols>
  <sheetData>
    <row r="1" spans="1:9" ht="42" customHeight="1" x14ac:dyDescent="0.25">
      <c r="A1" s="154" t="s">
        <v>170</v>
      </c>
      <c r="B1" s="154"/>
      <c r="C1" s="154"/>
      <c r="D1" s="154"/>
      <c r="E1" s="154"/>
      <c r="F1" s="154"/>
      <c r="G1" s="154"/>
      <c r="H1" s="154"/>
      <c r="I1" s="154"/>
    </row>
    <row r="2" spans="1:9" ht="18" x14ac:dyDescent="0.25">
      <c r="A2" s="4"/>
      <c r="B2" s="4"/>
      <c r="C2" s="4"/>
      <c r="D2" s="4"/>
      <c r="E2" s="136"/>
      <c r="F2" s="136"/>
      <c r="G2" s="136"/>
      <c r="H2" s="5"/>
      <c r="I2" s="5"/>
    </row>
    <row r="3" spans="1:9" ht="18" customHeight="1" x14ac:dyDescent="0.25">
      <c r="A3" s="154" t="s">
        <v>16</v>
      </c>
      <c r="B3" s="155"/>
      <c r="C3" s="155"/>
      <c r="D3" s="155"/>
      <c r="E3" s="155"/>
      <c r="F3" s="155"/>
      <c r="G3" s="155"/>
      <c r="H3" s="155"/>
      <c r="I3" s="155"/>
    </row>
    <row r="4" spans="1:9" ht="18" x14ac:dyDescent="0.25">
      <c r="A4" s="4"/>
      <c r="B4" s="4"/>
      <c r="C4" s="4"/>
      <c r="D4" s="4"/>
      <c r="E4" s="136"/>
      <c r="F4" s="136"/>
      <c r="G4" s="136"/>
      <c r="H4" s="5"/>
      <c r="I4" s="5"/>
    </row>
    <row r="5" spans="1:9" ht="25.5" x14ac:dyDescent="0.25">
      <c r="A5" s="177" t="s">
        <v>18</v>
      </c>
      <c r="B5" s="178"/>
      <c r="C5" s="179"/>
      <c r="D5" s="18" t="s">
        <v>19</v>
      </c>
      <c r="E5" s="140" t="s">
        <v>175</v>
      </c>
      <c r="F5" s="3" t="s">
        <v>172</v>
      </c>
      <c r="G5" s="3" t="s">
        <v>176</v>
      </c>
      <c r="H5" s="19" t="s">
        <v>137</v>
      </c>
      <c r="I5" s="19" t="s">
        <v>177</v>
      </c>
    </row>
    <row r="6" spans="1:9" x14ac:dyDescent="0.25">
      <c r="A6" s="114"/>
      <c r="B6" s="115"/>
      <c r="C6" s="116"/>
      <c r="D6" s="18"/>
      <c r="E6" s="141">
        <f>E7+E32+E37+E58+E66+E69+E72+E77+E84+E90+E96+E99+E102</f>
        <v>2503968</v>
      </c>
      <c r="F6" s="138">
        <f>F7+F32+F37+F58+F61+F66+F69+F73+F75+F77+F84+F91+F96+F99+F102</f>
        <v>2517369</v>
      </c>
      <c r="G6" s="138">
        <f>G7+G32+G37+G58+G61+G66+G69+G72+G75+G77+G84+G90+G96+G99+G102</f>
        <v>3111607</v>
      </c>
      <c r="H6" s="117">
        <f>H7+H32+H37+H58+H61+H66+H69+H72+H75+H77+H84+H90+H96+H99-H102</f>
        <v>3107135</v>
      </c>
      <c r="I6" s="117">
        <f>I7+I32+I37+I58+I61+I66+I69+I72+I75+I77+I84+I90+I96+I99+I102</f>
        <v>3076135</v>
      </c>
    </row>
    <row r="7" spans="1:9" ht="51" x14ac:dyDescent="0.25">
      <c r="A7" s="174" t="s">
        <v>68</v>
      </c>
      <c r="B7" s="175"/>
      <c r="C7" s="176"/>
      <c r="D7" s="27" t="s">
        <v>69</v>
      </c>
      <c r="E7" s="8">
        <f>E8+E16+E20+E28</f>
        <v>73624</v>
      </c>
      <c r="F7" s="9">
        <f>F8+F16+F20+F28</f>
        <v>123538</v>
      </c>
      <c r="G7" s="9">
        <f>G8+G12+G16+G20+G24+G28</f>
        <v>138720</v>
      </c>
      <c r="H7" s="9">
        <v>138720</v>
      </c>
      <c r="I7" s="9">
        <v>107720</v>
      </c>
    </row>
    <row r="8" spans="1:9" x14ac:dyDescent="0.25">
      <c r="A8" s="180" t="s">
        <v>119</v>
      </c>
      <c r="B8" s="181"/>
      <c r="C8" s="182"/>
      <c r="D8" s="37" t="s">
        <v>70</v>
      </c>
      <c r="E8" s="8">
        <v>13411</v>
      </c>
      <c r="F8" s="9">
        <v>56297</v>
      </c>
      <c r="G8" s="9">
        <v>0</v>
      </c>
      <c r="H8" s="9">
        <v>0</v>
      </c>
      <c r="I8" s="10">
        <v>0</v>
      </c>
    </row>
    <row r="9" spans="1:9" x14ac:dyDescent="0.25">
      <c r="A9" s="183">
        <v>3</v>
      </c>
      <c r="B9" s="184"/>
      <c r="C9" s="185"/>
      <c r="D9" s="26" t="s">
        <v>10</v>
      </c>
      <c r="E9" s="8">
        <v>13411</v>
      </c>
      <c r="F9" s="9">
        <f>F10+F11</f>
        <v>56297</v>
      </c>
      <c r="G9" s="9">
        <v>0</v>
      </c>
      <c r="H9" s="9">
        <v>0</v>
      </c>
      <c r="I9" s="10">
        <v>0</v>
      </c>
    </row>
    <row r="10" spans="1:9" x14ac:dyDescent="0.25">
      <c r="A10" s="183">
        <v>31</v>
      </c>
      <c r="B10" s="184"/>
      <c r="C10" s="185"/>
      <c r="D10" s="26" t="s">
        <v>11</v>
      </c>
      <c r="E10" s="8">
        <v>13310</v>
      </c>
      <c r="F10" s="9">
        <v>55340</v>
      </c>
      <c r="G10" s="9">
        <v>0</v>
      </c>
      <c r="H10" s="9">
        <v>0</v>
      </c>
      <c r="I10" s="10">
        <v>0</v>
      </c>
    </row>
    <row r="11" spans="1:9" x14ac:dyDescent="0.25">
      <c r="A11" s="183">
        <v>32</v>
      </c>
      <c r="B11" s="184"/>
      <c r="C11" s="185"/>
      <c r="D11" s="26" t="s">
        <v>20</v>
      </c>
      <c r="E11" s="8">
        <v>101</v>
      </c>
      <c r="F11" s="9">
        <v>957</v>
      </c>
      <c r="G11" s="9">
        <v>0</v>
      </c>
      <c r="H11" s="9">
        <v>0</v>
      </c>
      <c r="I11" s="10">
        <v>0</v>
      </c>
    </row>
    <row r="12" spans="1:9" x14ac:dyDescent="0.25">
      <c r="A12" s="144"/>
      <c r="B12" s="145" t="s">
        <v>184</v>
      </c>
      <c r="C12" s="193"/>
      <c r="D12" s="63" t="s">
        <v>195</v>
      </c>
      <c r="E12" s="8">
        <v>0</v>
      </c>
      <c r="F12" s="9">
        <v>0</v>
      </c>
      <c r="G12" s="9">
        <v>49084</v>
      </c>
      <c r="H12" s="9">
        <v>49084</v>
      </c>
      <c r="I12" s="10">
        <v>49084</v>
      </c>
    </row>
    <row r="13" spans="1:9" x14ac:dyDescent="0.25">
      <c r="A13" s="144"/>
      <c r="B13" s="145"/>
      <c r="C13" s="193">
        <v>3</v>
      </c>
      <c r="D13" s="63" t="s">
        <v>10</v>
      </c>
      <c r="E13" s="8">
        <v>0</v>
      </c>
      <c r="F13" s="9">
        <v>0</v>
      </c>
      <c r="G13" s="9">
        <f>G14+G15</f>
        <v>49084</v>
      </c>
      <c r="H13" s="9">
        <v>49084</v>
      </c>
      <c r="I13" s="10">
        <v>49084</v>
      </c>
    </row>
    <row r="14" spans="1:9" x14ac:dyDescent="0.25">
      <c r="A14" s="144"/>
      <c r="B14" s="145"/>
      <c r="C14" s="193">
        <v>31</v>
      </c>
      <c r="D14" s="63" t="s">
        <v>11</v>
      </c>
      <c r="E14" s="8">
        <v>0</v>
      </c>
      <c r="F14" s="9">
        <v>0</v>
      </c>
      <c r="G14" s="9">
        <v>48017</v>
      </c>
      <c r="H14" s="9">
        <v>48017</v>
      </c>
      <c r="I14" s="10">
        <v>48017</v>
      </c>
    </row>
    <row r="15" spans="1:9" x14ac:dyDescent="0.25">
      <c r="A15" s="144"/>
      <c r="B15" s="145"/>
      <c r="C15" s="193">
        <v>32</v>
      </c>
      <c r="D15" s="63" t="s">
        <v>20</v>
      </c>
      <c r="E15" s="8">
        <v>0</v>
      </c>
      <c r="F15" s="9">
        <v>0</v>
      </c>
      <c r="G15" s="9">
        <v>1067</v>
      </c>
      <c r="H15" s="9">
        <v>1067</v>
      </c>
      <c r="I15" s="10">
        <v>1067</v>
      </c>
    </row>
    <row r="16" spans="1:9" x14ac:dyDescent="0.25">
      <c r="A16" s="144"/>
      <c r="B16" s="106" t="s">
        <v>189</v>
      </c>
      <c r="C16" s="193"/>
      <c r="D16" s="63" t="s">
        <v>190</v>
      </c>
      <c r="E16" s="8">
        <v>24011</v>
      </c>
      <c r="F16" s="9">
        <v>0</v>
      </c>
      <c r="G16" s="9">
        <v>0</v>
      </c>
      <c r="H16" s="9">
        <v>0</v>
      </c>
      <c r="I16" s="10">
        <v>0</v>
      </c>
    </row>
    <row r="17" spans="1:9" x14ac:dyDescent="0.25">
      <c r="A17" s="144"/>
      <c r="B17" s="145">
        <v>3</v>
      </c>
      <c r="C17" s="193"/>
      <c r="D17" s="63" t="s">
        <v>10</v>
      </c>
      <c r="E17" s="8">
        <v>24011</v>
      </c>
      <c r="F17" s="9">
        <v>0</v>
      </c>
      <c r="G17" s="9">
        <v>0</v>
      </c>
      <c r="H17" s="9">
        <v>0</v>
      </c>
      <c r="I17" s="10">
        <v>0</v>
      </c>
    </row>
    <row r="18" spans="1:9" x14ac:dyDescent="0.25">
      <c r="A18" s="144"/>
      <c r="B18" s="145">
        <v>31</v>
      </c>
      <c r="C18" s="193"/>
      <c r="D18" s="63" t="s">
        <v>11</v>
      </c>
      <c r="E18" s="8">
        <v>22828</v>
      </c>
      <c r="F18" s="9">
        <v>0</v>
      </c>
      <c r="G18" s="9">
        <v>0</v>
      </c>
      <c r="H18" s="9">
        <v>0</v>
      </c>
      <c r="I18" s="10">
        <v>0</v>
      </c>
    </row>
    <row r="19" spans="1:9" x14ac:dyDescent="0.25">
      <c r="A19" s="144"/>
      <c r="B19" s="145">
        <v>32</v>
      </c>
      <c r="C19" s="193"/>
      <c r="D19" s="63" t="s">
        <v>20</v>
      </c>
      <c r="E19" s="8">
        <v>1183</v>
      </c>
      <c r="F19" s="9">
        <v>0</v>
      </c>
      <c r="G19" s="9">
        <v>0</v>
      </c>
      <c r="H19" s="9">
        <v>0</v>
      </c>
      <c r="I19" s="10">
        <v>0</v>
      </c>
    </row>
    <row r="20" spans="1:9" x14ac:dyDescent="0.25">
      <c r="A20" s="144"/>
      <c r="B20" s="106" t="s">
        <v>163</v>
      </c>
      <c r="C20" s="193"/>
      <c r="D20" s="63" t="s">
        <v>121</v>
      </c>
      <c r="E20" s="8">
        <v>17100</v>
      </c>
      <c r="F20" s="9">
        <v>0</v>
      </c>
      <c r="G20" s="9">
        <v>0</v>
      </c>
      <c r="H20" s="9">
        <v>0</v>
      </c>
      <c r="I20" s="10">
        <v>0</v>
      </c>
    </row>
    <row r="21" spans="1:9" x14ac:dyDescent="0.25">
      <c r="A21" s="144"/>
      <c r="B21" s="145">
        <v>3</v>
      </c>
      <c r="C21" s="193"/>
      <c r="D21" s="63" t="s">
        <v>10</v>
      </c>
      <c r="E21" s="8">
        <v>17100</v>
      </c>
      <c r="F21" s="9">
        <v>0</v>
      </c>
      <c r="G21" s="9">
        <v>0</v>
      </c>
      <c r="H21" s="9">
        <v>0</v>
      </c>
      <c r="I21" s="10">
        <v>0</v>
      </c>
    </row>
    <row r="22" spans="1:9" x14ac:dyDescent="0.25">
      <c r="A22" s="144"/>
      <c r="B22" s="145">
        <v>31</v>
      </c>
      <c r="C22" s="193"/>
      <c r="D22" s="63" t="s">
        <v>11</v>
      </c>
      <c r="E22" s="8">
        <v>16600</v>
      </c>
      <c r="F22" s="9">
        <v>0</v>
      </c>
      <c r="G22" s="9">
        <v>0</v>
      </c>
      <c r="H22" s="9">
        <v>0</v>
      </c>
      <c r="I22" s="10">
        <v>0</v>
      </c>
    </row>
    <row r="23" spans="1:9" x14ac:dyDescent="0.25">
      <c r="A23" s="144"/>
      <c r="B23" s="145">
        <v>32</v>
      </c>
      <c r="C23" s="193"/>
      <c r="D23" s="63" t="s">
        <v>20</v>
      </c>
      <c r="E23" s="8">
        <v>500</v>
      </c>
      <c r="F23" s="9">
        <v>0</v>
      </c>
      <c r="G23" s="9">
        <v>0</v>
      </c>
      <c r="H23" s="9">
        <v>0</v>
      </c>
      <c r="I23" s="10">
        <v>0</v>
      </c>
    </row>
    <row r="24" spans="1:9" x14ac:dyDescent="0.25">
      <c r="A24" s="144"/>
      <c r="B24" s="145" t="s">
        <v>183</v>
      </c>
      <c r="C24" s="193"/>
      <c r="D24" s="63" t="s">
        <v>196</v>
      </c>
      <c r="E24" s="8">
        <v>0</v>
      </c>
      <c r="F24" s="9">
        <v>0</v>
      </c>
      <c r="G24" s="9">
        <v>31000</v>
      </c>
      <c r="H24" s="9">
        <v>31000</v>
      </c>
      <c r="I24" s="10">
        <v>0</v>
      </c>
    </row>
    <row r="25" spans="1:9" x14ac:dyDescent="0.25">
      <c r="A25" s="144"/>
      <c r="B25" s="145"/>
      <c r="C25" s="193">
        <v>3</v>
      </c>
      <c r="D25" s="63" t="s">
        <v>10</v>
      </c>
      <c r="E25" s="8">
        <v>0</v>
      </c>
      <c r="F25" s="9">
        <v>0</v>
      </c>
      <c r="G25" s="9">
        <v>31000</v>
      </c>
      <c r="H25" s="9">
        <v>31000</v>
      </c>
      <c r="I25" s="10">
        <v>0</v>
      </c>
    </row>
    <row r="26" spans="1:9" x14ac:dyDescent="0.25">
      <c r="A26" s="144"/>
      <c r="B26" s="145"/>
      <c r="C26" s="193">
        <v>31</v>
      </c>
      <c r="D26" s="63" t="s">
        <v>11</v>
      </c>
      <c r="E26" s="8">
        <v>0</v>
      </c>
      <c r="F26" s="9">
        <v>0</v>
      </c>
      <c r="G26" s="9">
        <v>31000</v>
      </c>
      <c r="H26" s="9">
        <v>31000</v>
      </c>
      <c r="I26" s="10">
        <v>0</v>
      </c>
    </row>
    <row r="27" spans="1:9" x14ac:dyDescent="0.25">
      <c r="A27" s="144"/>
      <c r="B27" s="145"/>
      <c r="C27" s="193">
        <v>32</v>
      </c>
      <c r="D27" s="63" t="s">
        <v>20</v>
      </c>
      <c r="E27" s="8">
        <v>0</v>
      </c>
      <c r="F27" s="9">
        <v>0</v>
      </c>
      <c r="G27" s="9">
        <v>0</v>
      </c>
      <c r="H27" s="9">
        <v>0</v>
      </c>
      <c r="I27" s="10">
        <v>0</v>
      </c>
    </row>
    <row r="28" spans="1:9" x14ac:dyDescent="0.25">
      <c r="A28" s="97" t="s">
        <v>71</v>
      </c>
      <c r="B28" s="101" t="s">
        <v>72</v>
      </c>
      <c r="C28" s="102"/>
      <c r="D28" s="65" t="s">
        <v>73</v>
      </c>
      <c r="E28" s="8">
        <v>19102</v>
      </c>
      <c r="F28" s="9">
        <v>67241</v>
      </c>
      <c r="G28" s="9">
        <f>58636</f>
        <v>58636</v>
      </c>
      <c r="H28" s="9">
        <v>58636</v>
      </c>
      <c r="I28" s="10">
        <v>58636</v>
      </c>
    </row>
    <row r="29" spans="1:9" x14ac:dyDescent="0.25">
      <c r="A29" s="97"/>
      <c r="B29" s="103">
        <v>3</v>
      </c>
      <c r="C29" s="104"/>
      <c r="D29" s="63" t="s">
        <v>10</v>
      </c>
      <c r="E29" s="8">
        <v>19102</v>
      </c>
      <c r="F29" s="9">
        <f>F30+F31</f>
        <v>67241</v>
      </c>
      <c r="G29" s="9">
        <f>G30+G31</f>
        <v>58636</v>
      </c>
      <c r="H29" s="9">
        <v>58636</v>
      </c>
      <c r="I29" s="10">
        <v>58636</v>
      </c>
    </row>
    <row r="30" spans="1:9" x14ac:dyDescent="0.25">
      <c r="A30" s="97"/>
      <c r="B30" s="103">
        <v>31</v>
      </c>
      <c r="C30" s="104"/>
      <c r="D30" s="63" t="s">
        <v>11</v>
      </c>
      <c r="E30" s="8">
        <v>18440</v>
      </c>
      <c r="F30" s="9">
        <v>66098</v>
      </c>
      <c r="G30" s="9">
        <v>57361</v>
      </c>
      <c r="H30" s="9">
        <v>57361</v>
      </c>
      <c r="I30" s="10">
        <v>57361</v>
      </c>
    </row>
    <row r="31" spans="1:9" x14ac:dyDescent="0.25">
      <c r="A31" s="97"/>
      <c r="B31" s="103">
        <v>32</v>
      </c>
      <c r="C31" s="104"/>
      <c r="D31" s="63" t="s">
        <v>20</v>
      </c>
      <c r="E31" s="8">
        <v>662</v>
      </c>
      <c r="F31" s="9">
        <v>1143</v>
      </c>
      <c r="G31" s="9">
        <v>1275</v>
      </c>
      <c r="H31" s="9">
        <v>1275</v>
      </c>
      <c r="I31" s="10">
        <v>1275</v>
      </c>
    </row>
    <row r="32" spans="1:9" x14ac:dyDescent="0.25">
      <c r="A32" s="97"/>
      <c r="B32" s="194" t="s">
        <v>191</v>
      </c>
      <c r="C32" s="140"/>
      <c r="D32" s="148" t="s">
        <v>192</v>
      </c>
      <c r="E32" s="195">
        <v>12250</v>
      </c>
      <c r="F32" s="9">
        <v>0</v>
      </c>
      <c r="G32" s="197">
        <v>250</v>
      </c>
      <c r="H32" s="9">
        <v>250</v>
      </c>
      <c r="I32" s="10">
        <v>250</v>
      </c>
    </row>
    <row r="33" spans="1:9" x14ac:dyDescent="0.25">
      <c r="A33" s="97"/>
      <c r="B33" s="145"/>
      <c r="C33" s="196" t="s">
        <v>139</v>
      </c>
      <c r="D33" s="63" t="s">
        <v>73</v>
      </c>
      <c r="E33" s="8">
        <v>12250</v>
      </c>
      <c r="F33" s="9">
        <v>0</v>
      </c>
      <c r="G33" s="9">
        <v>250</v>
      </c>
      <c r="H33" s="9">
        <v>250</v>
      </c>
      <c r="I33" s="10">
        <v>250</v>
      </c>
    </row>
    <row r="34" spans="1:9" x14ac:dyDescent="0.25">
      <c r="A34" s="97"/>
      <c r="B34" s="145"/>
      <c r="C34" s="146">
        <v>323</v>
      </c>
      <c r="D34" s="63" t="s">
        <v>193</v>
      </c>
      <c r="E34" s="8">
        <v>12250</v>
      </c>
      <c r="F34" s="9">
        <v>0</v>
      </c>
      <c r="G34" s="9">
        <v>0</v>
      </c>
      <c r="H34" s="9">
        <v>0</v>
      </c>
      <c r="I34" s="10">
        <v>0</v>
      </c>
    </row>
    <row r="35" spans="1:9" x14ac:dyDescent="0.25">
      <c r="A35" s="97"/>
      <c r="B35" s="145"/>
      <c r="C35" s="146">
        <v>323750</v>
      </c>
      <c r="D35" s="63" t="s">
        <v>194</v>
      </c>
      <c r="E35" s="8">
        <v>12250</v>
      </c>
      <c r="F35" s="9">
        <v>0</v>
      </c>
      <c r="G35" s="9">
        <v>0</v>
      </c>
      <c r="H35" s="9">
        <v>0</v>
      </c>
      <c r="I35" s="10">
        <v>0</v>
      </c>
    </row>
    <row r="36" spans="1:9" x14ac:dyDescent="0.25">
      <c r="A36" s="97"/>
      <c r="B36" s="145"/>
      <c r="C36" s="146">
        <v>451</v>
      </c>
      <c r="D36" s="63" t="s">
        <v>197</v>
      </c>
      <c r="E36" s="8">
        <v>0</v>
      </c>
      <c r="F36" s="9">
        <v>0</v>
      </c>
      <c r="G36" s="9">
        <v>250</v>
      </c>
      <c r="H36" s="9">
        <v>250</v>
      </c>
      <c r="I36" s="10">
        <v>250</v>
      </c>
    </row>
    <row r="37" spans="1:9" ht="38.25" x14ac:dyDescent="0.25">
      <c r="A37" s="186" t="s">
        <v>74</v>
      </c>
      <c r="B37" s="187"/>
      <c r="C37" s="188"/>
      <c r="D37" s="27" t="s">
        <v>75</v>
      </c>
      <c r="E37" s="8">
        <v>2125790</v>
      </c>
      <c r="F37" s="9">
        <f>F38+F43+F50+F54</f>
        <v>2099319</v>
      </c>
      <c r="G37" s="9">
        <f>G38+G43+G46+G50+G54</f>
        <v>2666661</v>
      </c>
      <c r="H37" s="9">
        <v>2666661</v>
      </c>
      <c r="I37" s="9">
        <v>2666661</v>
      </c>
    </row>
    <row r="38" spans="1:9" ht="30.75" customHeight="1" x14ac:dyDescent="0.25">
      <c r="A38" s="189" t="s">
        <v>76</v>
      </c>
      <c r="B38" s="181"/>
      <c r="C38" s="182"/>
      <c r="D38" s="37" t="s">
        <v>77</v>
      </c>
      <c r="E38" s="8">
        <v>992897</v>
      </c>
      <c r="F38" s="9">
        <f>F39</f>
        <v>1975400</v>
      </c>
      <c r="G38" s="9">
        <v>0</v>
      </c>
      <c r="H38" s="9">
        <v>0</v>
      </c>
      <c r="I38" s="10">
        <v>0</v>
      </c>
    </row>
    <row r="39" spans="1:9" x14ac:dyDescent="0.25">
      <c r="A39" s="183">
        <v>3</v>
      </c>
      <c r="B39" s="184"/>
      <c r="C39" s="185"/>
      <c r="D39" s="26" t="s">
        <v>10</v>
      </c>
      <c r="E39" s="8">
        <f>E40+E41</f>
        <v>992898</v>
      </c>
      <c r="F39" s="9">
        <f>F40+F41</f>
        <v>1975400</v>
      </c>
      <c r="G39" s="9">
        <v>0</v>
      </c>
      <c r="H39" s="9">
        <v>0</v>
      </c>
      <c r="I39" s="10">
        <v>0</v>
      </c>
    </row>
    <row r="40" spans="1:9" x14ac:dyDescent="0.25">
      <c r="A40" s="109">
        <v>31</v>
      </c>
      <c r="B40" s="110">
        <v>31</v>
      </c>
      <c r="C40" s="104"/>
      <c r="D40" s="63" t="s">
        <v>11</v>
      </c>
      <c r="E40" s="8">
        <v>975118</v>
      </c>
      <c r="F40" s="9">
        <v>1939000</v>
      </c>
      <c r="G40" s="9">
        <v>0</v>
      </c>
      <c r="H40" s="9">
        <v>0</v>
      </c>
      <c r="I40" s="10">
        <v>0</v>
      </c>
    </row>
    <row r="41" spans="1:9" x14ac:dyDescent="0.25">
      <c r="A41" s="183">
        <v>32</v>
      </c>
      <c r="B41" s="184"/>
      <c r="C41" s="185"/>
      <c r="D41" s="26" t="s">
        <v>20</v>
      </c>
      <c r="E41" s="8">
        <v>17780</v>
      </c>
      <c r="F41" s="9">
        <v>36400</v>
      </c>
      <c r="G41" s="9">
        <v>0</v>
      </c>
      <c r="H41" s="9">
        <v>0</v>
      </c>
      <c r="I41" s="10">
        <v>0</v>
      </c>
    </row>
    <row r="42" spans="1:9" x14ac:dyDescent="0.25">
      <c r="A42" s="109">
        <v>34</v>
      </c>
      <c r="B42" s="103">
        <v>34</v>
      </c>
      <c r="C42" s="104"/>
      <c r="D42" s="63" t="s">
        <v>66</v>
      </c>
      <c r="E42" s="8">
        <v>0</v>
      </c>
      <c r="F42" s="9">
        <v>0</v>
      </c>
      <c r="G42" s="9">
        <v>0</v>
      </c>
      <c r="H42" s="9">
        <v>0</v>
      </c>
      <c r="I42" s="10">
        <v>0</v>
      </c>
    </row>
    <row r="43" spans="1:9" x14ac:dyDescent="0.25">
      <c r="A43" s="109"/>
      <c r="B43" s="106" t="s">
        <v>138</v>
      </c>
      <c r="C43" s="104"/>
      <c r="D43" s="63"/>
      <c r="E43" s="8">
        <v>0</v>
      </c>
      <c r="F43" s="9">
        <v>0</v>
      </c>
      <c r="G43" s="9">
        <v>0</v>
      </c>
      <c r="H43" s="9">
        <v>0</v>
      </c>
      <c r="I43" s="10">
        <v>0</v>
      </c>
    </row>
    <row r="44" spans="1:9" x14ac:dyDescent="0.25">
      <c r="A44" s="109"/>
      <c r="B44" s="103">
        <v>31</v>
      </c>
      <c r="C44" s="104"/>
      <c r="D44" s="63" t="s">
        <v>11</v>
      </c>
      <c r="E44" s="8">
        <v>0</v>
      </c>
      <c r="F44" s="9">
        <v>0</v>
      </c>
      <c r="G44" s="9">
        <v>0</v>
      </c>
      <c r="H44" s="9">
        <v>0</v>
      </c>
      <c r="I44" s="10">
        <v>0</v>
      </c>
    </row>
    <row r="45" spans="1:9" x14ac:dyDescent="0.25">
      <c r="A45" s="109"/>
      <c r="B45" s="103">
        <v>32</v>
      </c>
      <c r="C45" s="104"/>
      <c r="D45" s="63" t="s">
        <v>20</v>
      </c>
      <c r="E45" s="8">
        <v>0</v>
      </c>
      <c r="F45" s="9">
        <v>0</v>
      </c>
      <c r="G45" s="9">
        <v>0</v>
      </c>
      <c r="H45" s="9">
        <v>0</v>
      </c>
      <c r="I45" s="10">
        <v>0</v>
      </c>
    </row>
    <row r="46" spans="1:9" x14ac:dyDescent="0.25">
      <c r="A46" s="144"/>
      <c r="B46" s="145" t="s">
        <v>182</v>
      </c>
      <c r="C46" s="146"/>
      <c r="D46" s="63" t="s">
        <v>196</v>
      </c>
      <c r="E46" s="8">
        <v>0</v>
      </c>
      <c r="F46" s="9">
        <v>0</v>
      </c>
      <c r="G46" s="9">
        <v>2541582</v>
      </c>
      <c r="H46" s="9">
        <v>2541582</v>
      </c>
      <c r="I46" s="10">
        <v>2541582</v>
      </c>
    </row>
    <row r="47" spans="1:9" x14ac:dyDescent="0.25">
      <c r="A47" s="144"/>
      <c r="B47" s="145"/>
      <c r="C47" s="146">
        <v>3</v>
      </c>
      <c r="D47" s="63" t="s">
        <v>10</v>
      </c>
      <c r="E47" s="8">
        <v>0</v>
      </c>
      <c r="F47" s="9">
        <v>0</v>
      </c>
      <c r="G47" s="9">
        <f>G48+G49</f>
        <v>2541582</v>
      </c>
      <c r="H47" s="9">
        <v>2541582</v>
      </c>
      <c r="I47" s="10">
        <v>2541582</v>
      </c>
    </row>
    <row r="48" spans="1:9" x14ac:dyDescent="0.25">
      <c r="A48" s="144"/>
      <c r="B48" s="145"/>
      <c r="C48" s="146">
        <v>31</v>
      </c>
      <c r="D48" s="63" t="s">
        <v>11</v>
      </c>
      <c r="E48" s="8">
        <v>0</v>
      </c>
      <c r="F48" s="9">
        <v>0</v>
      </c>
      <c r="G48" s="9">
        <v>2490382</v>
      </c>
      <c r="H48" s="9">
        <v>2490382</v>
      </c>
      <c r="I48" s="10">
        <v>2490382</v>
      </c>
    </row>
    <row r="49" spans="1:9" x14ac:dyDescent="0.25">
      <c r="A49" s="144"/>
      <c r="B49" s="145"/>
      <c r="C49" s="146">
        <v>32</v>
      </c>
      <c r="D49" s="63" t="s">
        <v>20</v>
      </c>
      <c r="E49" s="8">
        <v>0</v>
      </c>
      <c r="F49" s="9">
        <v>0</v>
      </c>
      <c r="G49" s="9">
        <v>51200</v>
      </c>
      <c r="H49" s="9">
        <v>51200</v>
      </c>
      <c r="I49" s="10">
        <v>51200</v>
      </c>
    </row>
    <row r="50" spans="1:9" ht="15" customHeight="1" x14ac:dyDescent="0.25">
      <c r="A50" s="190" t="s">
        <v>78</v>
      </c>
      <c r="B50" s="191"/>
      <c r="C50" s="192"/>
      <c r="D50" s="37" t="s">
        <v>79</v>
      </c>
      <c r="E50" s="8">
        <v>92840</v>
      </c>
      <c r="F50" s="9">
        <v>92840</v>
      </c>
      <c r="G50" s="9">
        <v>94000</v>
      </c>
      <c r="H50" s="9">
        <v>94000</v>
      </c>
      <c r="I50" s="10">
        <v>94000</v>
      </c>
    </row>
    <row r="51" spans="1:9" ht="15" customHeight="1" x14ac:dyDescent="0.25">
      <c r="A51" s="80"/>
      <c r="B51" s="76">
        <v>3</v>
      </c>
      <c r="C51" s="78"/>
      <c r="D51" s="63" t="s">
        <v>10</v>
      </c>
      <c r="E51" s="8">
        <f>E52+E53</f>
        <v>92840</v>
      </c>
      <c r="F51" s="9">
        <f>F52+F53</f>
        <v>92840</v>
      </c>
      <c r="G51" s="9">
        <f>G52+G53</f>
        <v>94000</v>
      </c>
      <c r="H51" s="9">
        <v>94000</v>
      </c>
      <c r="I51" s="10">
        <v>94000</v>
      </c>
    </row>
    <row r="52" spans="1:9" ht="15" customHeight="1" x14ac:dyDescent="0.25">
      <c r="A52" s="80"/>
      <c r="B52" s="76">
        <v>32</v>
      </c>
      <c r="C52" s="78"/>
      <c r="D52" s="63" t="s">
        <v>20</v>
      </c>
      <c r="E52" s="8">
        <v>92297</v>
      </c>
      <c r="F52" s="9">
        <v>92240</v>
      </c>
      <c r="G52" s="9">
        <v>93220</v>
      </c>
      <c r="H52" s="9">
        <v>93220</v>
      </c>
      <c r="I52" s="10">
        <v>93220</v>
      </c>
    </row>
    <row r="53" spans="1:9" ht="15" customHeight="1" x14ac:dyDescent="0.25">
      <c r="A53" s="80"/>
      <c r="B53" s="76">
        <v>34</v>
      </c>
      <c r="C53" s="78"/>
      <c r="D53" s="63" t="s">
        <v>66</v>
      </c>
      <c r="E53" s="8">
        <v>543</v>
      </c>
      <c r="F53" s="9">
        <v>600</v>
      </c>
      <c r="G53" s="9">
        <v>780</v>
      </c>
      <c r="H53" s="9">
        <v>780</v>
      </c>
      <c r="I53" s="10">
        <v>780</v>
      </c>
    </row>
    <row r="54" spans="1:9" ht="15" customHeight="1" x14ac:dyDescent="0.25">
      <c r="A54" s="98"/>
      <c r="B54" s="99" t="s">
        <v>139</v>
      </c>
      <c r="C54" s="96"/>
      <c r="D54" s="63"/>
      <c r="E54" s="8">
        <v>34079</v>
      </c>
      <c r="F54" s="9">
        <v>31079</v>
      </c>
      <c r="G54" s="9">
        <v>31079</v>
      </c>
      <c r="H54" s="9">
        <v>31079</v>
      </c>
      <c r="I54" s="10">
        <v>31079</v>
      </c>
    </row>
    <row r="55" spans="1:9" ht="15" customHeight="1" x14ac:dyDescent="0.25">
      <c r="A55" s="98"/>
      <c r="B55" s="99"/>
      <c r="C55" s="96">
        <v>3</v>
      </c>
      <c r="D55" s="63" t="s">
        <v>10</v>
      </c>
      <c r="E55" s="8">
        <f>E56+E57</f>
        <v>34079</v>
      </c>
      <c r="F55" s="9">
        <v>31079</v>
      </c>
      <c r="G55" s="9">
        <v>31079</v>
      </c>
      <c r="H55" s="9">
        <v>31079</v>
      </c>
      <c r="I55" s="10">
        <v>31079</v>
      </c>
    </row>
    <row r="56" spans="1:9" ht="15" customHeight="1" x14ac:dyDescent="0.25">
      <c r="A56" s="98"/>
      <c r="B56" s="99"/>
      <c r="C56" s="100" t="s">
        <v>140</v>
      </c>
      <c r="D56" s="63" t="s">
        <v>20</v>
      </c>
      <c r="E56" s="8">
        <v>34079</v>
      </c>
      <c r="F56" s="9">
        <v>31079</v>
      </c>
      <c r="G56" s="9">
        <v>31079</v>
      </c>
      <c r="H56" s="9">
        <v>31079</v>
      </c>
      <c r="I56" s="10">
        <v>31079</v>
      </c>
    </row>
    <row r="57" spans="1:9" ht="15" customHeight="1" x14ac:dyDescent="0.25">
      <c r="A57" s="98"/>
      <c r="B57" s="99"/>
      <c r="C57" s="100" t="s">
        <v>141</v>
      </c>
      <c r="D57" s="63" t="s">
        <v>66</v>
      </c>
      <c r="E57" s="8">
        <v>0</v>
      </c>
      <c r="F57" s="9">
        <v>0</v>
      </c>
      <c r="G57" s="9">
        <v>0</v>
      </c>
      <c r="H57" s="9">
        <v>0</v>
      </c>
      <c r="I57" s="10">
        <v>0</v>
      </c>
    </row>
    <row r="58" spans="1:9" ht="25.5" x14ac:dyDescent="0.25">
      <c r="A58" s="186" t="s">
        <v>80</v>
      </c>
      <c r="B58" s="187"/>
      <c r="C58" s="188"/>
      <c r="D58" s="64" t="s">
        <v>81</v>
      </c>
      <c r="E58" s="8">
        <v>30987</v>
      </c>
      <c r="F58" s="9">
        <v>7800</v>
      </c>
      <c r="G58" s="9">
        <v>8300</v>
      </c>
      <c r="H58" s="9">
        <v>8300</v>
      </c>
      <c r="I58" s="10">
        <v>8300</v>
      </c>
    </row>
    <row r="59" spans="1:9" x14ac:dyDescent="0.25">
      <c r="A59" s="77"/>
      <c r="B59" s="81" t="s">
        <v>82</v>
      </c>
      <c r="C59" s="82"/>
      <c r="D59" s="65" t="s">
        <v>79</v>
      </c>
      <c r="E59" s="8">
        <v>30987</v>
      </c>
      <c r="F59" s="9">
        <v>7800</v>
      </c>
      <c r="G59" s="9">
        <v>8300</v>
      </c>
      <c r="H59" s="9">
        <v>8300</v>
      </c>
      <c r="I59" s="10">
        <v>8300</v>
      </c>
    </row>
    <row r="60" spans="1:9" x14ac:dyDescent="0.25">
      <c r="A60" s="77"/>
      <c r="B60" s="76">
        <v>32</v>
      </c>
      <c r="C60" s="78"/>
      <c r="D60" s="63" t="s">
        <v>20</v>
      </c>
      <c r="E60" s="8">
        <v>30987</v>
      </c>
      <c r="F60" s="9">
        <v>7800</v>
      </c>
      <c r="G60" s="9">
        <v>8300</v>
      </c>
      <c r="H60" s="9">
        <v>8300</v>
      </c>
      <c r="I60" s="10">
        <v>8300</v>
      </c>
    </row>
    <row r="61" spans="1:9" ht="25.5" x14ac:dyDescent="0.25">
      <c r="A61" s="79"/>
      <c r="B61" s="85" t="s">
        <v>83</v>
      </c>
      <c r="C61" s="40"/>
      <c r="D61" s="64" t="s">
        <v>84</v>
      </c>
      <c r="E61" s="8">
        <v>2113</v>
      </c>
      <c r="F61" s="9">
        <v>16800</v>
      </c>
      <c r="G61" s="9">
        <v>18000</v>
      </c>
      <c r="H61" s="9">
        <v>18000</v>
      </c>
      <c r="I61" s="10">
        <v>18000</v>
      </c>
    </row>
    <row r="62" spans="1:9" x14ac:dyDescent="0.25">
      <c r="A62" s="77"/>
      <c r="B62" s="105" t="s">
        <v>85</v>
      </c>
      <c r="C62" s="82"/>
      <c r="D62" s="65" t="s">
        <v>79</v>
      </c>
      <c r="E62" s="8">
        <v>2113</v>
      </c>
      <c r="F62" s="9">
        <v>16800</v>
      </c>
      <c r="G62" s="9">
        <v>18000</v>
      </c>
      <c r="H62" s="9">
        <v>18000</v>
      </c>
      <c r="I62" s="10">
        <v>18000</v>
      </c>
    </row>
    <row r="63" spans="1:9" ht="25.5" x14ac:dyDescent="0.25">
      <c r="A63" s="77"/>
      <c r="B63" s="103">
        <v>45</v>
      </c>
      <c r="C63" s="78"/>
      <c r="D63" s="63" t="s">
        <v>63</v>
      </c>
      <c r="E63" s="8">
        <v>2113</v>
      </c>
      <c r="F63" s="9">
        <v>16800</v>
      </c>
      <c r="G63" s="9">
        <v>18000</v>
      </c>
      <c r="H63" s="9">
        <v>18000</v>
      </c>
      <c r="I63" s="10">
        <v>18000</v>
      </c>
    </row>
    <row r="64" spans="1:9" x14ac:dyDescent="0.25">
      <c r="A64" s="95"/>
      <c r="B64" s="106" t="s">
        <v>139</v>
      </c>
      <c r="C64" s="96"/>
      <c r="D64" s="63" t="s">
        <v>73</v>
      </c>
      <c r="E64" s="8">
        <v>0</v>
      </c>
      <c r="F64" s="9">
        <v>0</v>
      </c>
      <c r="G64" s="9">
        <v>0</v>
      </c>
      <c r="H64" s="9">
        <v>0</v>
      </c>
      <c r="I64" s="10">
        <v>0</v>
      </c>
    </row>
    <row r="65" spans="1:9" x14ac:dyDescent="0.25">
      <c r="A65" s="95"/>
      <c r="B65" s="103">
        <v>45</v>
      </c>
      <c r="C65" s="96"/>
      <c r="D65" s="63"/>
      <c r="E65" s="8">
        <v>0</v>
      </c>
      <c r="F65" s="9">
        <v>0</v>
      </c>
      <c r="G65" s="9">
        <v>0</v>
      </c>
      <c r="H65" s="9">
        <v>0</v>
      </c>
      <c r="I65" s="10">
        <v>0</v>
      </c>
    </row>
    <row r="66" spans="1:9" ht="25.5" x14ac:dyDescent="0.25">
      <c r="A66" s="77"/>
      <c r="B66" s="86" t="s">
        <v>86</v>
      </c>
      <c r="C66" s="40"/>
      <c r="D66" s="64" t="s">
        <v>87</v>
      </c>
      <c r="E66" s="8">
        <v>39782</v>
      </c>
      <c r="F66" s="9">
        <v>45280</v>
      </c>
      <c r="G66" s="9">
        <v>54500</v>
      </c>
      <c r="H66" s="9">
        <v>54500</v>
      </c>
      <c r="I66" s="10">
        <v>54500</v>
      </c>
    </row>
    <row r="67" spans="1:9" x14ac:dyDescent="0.25">
      <c r="A67" s="77"/>
      <c r="B67" s="108" t="s">
        <v>139</v>
      </c>
      <c r="C67" s="82"/>
      <c r="D67" s="65" t="s">
        <v>79</v>
      </c>
      <c r="E67" s="8">
        <v>39782</v>
      </c>
      <c r="F67" s="9">
        <v>45280</v>
      </c>
      <c r="G67" s="9">
        <v>54500</v>
      </c>
      <c r="H67" s="9">
        <v>54500</v>
      </c>
      <c r="I67" s="10">
        <v>54500</v>
      </c>
    </row>
    <row r="68" spans="1:9" ht="38.25" x14ac:dyDescent="0.25">
      <c r="A68" s="77"/>
      <c r="B68" s="103">
        <v>37</v>
      </c>
      <c r="C68" s="78"/>
      <c r="D68" s="63" t="s">
        <v>67</v>
      </c>
      <c r="E68" s="8">
        <v>39782</v>
      </c>
      <c r="F68" s="9">
        <v>45280</v>
      </c>
      <c r="G68" s="9">
        <v>54500</v>
      </c>
      <c r="H68" s="9">
        <v>54500</v>
      </c>
      <c r="I68" s="10">
        <v>54500</v>
      </c>
    </row>
    <row r="69" spans="1:9" x14ac:dyDescent="0.25">
      <c r="A69" s="77"/>
      <c r="B69" s="86" t="s">
        <v>88</v>
      </c>
      <c r="C69" s="40"/>
      <c r="D69" s="64" t="s">
        <v>89</v>
      </c>
      <c r="E69" s="8">
        <v>2207</v>
      </c>
      <c r="F69" s="9">
        <v>4000</v>
      </c>
      <c r="G69" s="9">
        <v>3000</v>
      </c>
      <c r="H69" s="9">
        <v>3000</v>
      </c>
      <c r="I69" s="10">
        <v>3000</v>
      </c>
    </row>
    <row r="70" spans="1:9" x14ac:dyDescent="0.25">
      <c r="A70" s="77"/>
      <c r="B70" s="105" t="s">
        <v>90</v>
      </c>
      <c r="C70" s="82"/>
      <c r="D70" s="65" t="s">
        <v>73</v>
      </c>
      <c r="E70" s="8">
        <v>2207</v>
      </c>
      <c r="F70" s="9">
        <v>4000</v>
      </c>
      <c r="G70" s="9">
        <v>3000</v>
      </c>
      <c r="H70" s="9">
        <v>3000</v>
      </c>
      <c r="I70" s="10">
        <v>3000</v>
      </c>
    </row>
    <row r="71" spans="1:9" x14ac:dyDescent="0.25">
      <c r="A71" s="77" t="s">
        <v>91</v>
      </c>
      <c r="B71" s="103">
        <v>32</v>
      </c>
      <c r="C71" s="78"/>
      <c r="D71" s="63" t="s">
        <v>20</v>
      </c>
      <c r="E71" s="8">
        <v>2207</v>
      </c>
      <c r="F71" s="9">
        <v>4000</v>
      </c>
      <c r="G71" s="9">
        <v>3000</v>
      </c>
      <c r="H71" s="9">
        <v>3000</v>
      </c>
      <c r="I71" s="10">
        <v>3000</v>
      </c>
    </row>
    <row r="72" spans="1:9" x14ac:dyDescent="0.25">
      <c r="A72" s="77"/>
      <c r="B72" s="86" t="s">
        <v>92</v>
      </c>
      <c r="C72" s="40"/>
      <c r="D72" s="64" t="s">
        <v>93</v>
      </c>
      <c r="E72" s="8">
        <v>0</v>
      </c>
      <c r="F72" s="9">
        <v>750</v>
      </c>
      <c r="G72" s="9">
        <v>2600</v>
      </c>
      <c r="H72" s="9">
        <v>2600</v>
      </c>
      <c r="I72" s="10">
        <v>2600</v>
      </c>
    </row>
    <row r="73" spans="1:9" x14ac:dyDescent="0.25">
      <c r="A73" s="77"/>
      <c r="B73" s="107" t="s">
        <v>94</v>
      </c>
      <c r="C73" s="82"/>
      <c r="D73" s="65" t="s">
        <v>73</v>
      </c>
      <c r="E73" s="8">
        <v>0</v>
      </c>
      <c r="F73" s="9">
        <v>750</v>
      </c>
      <c r="G73" s="9">
        <v>2600</v>
      </c>
      <c r="H73" s="9">
        <v>2600</v>
      </c>
      <c r="I73" s="10">
        <v>2600</v>
      </c>
    </row>
    <row r="74" spans="1:9" x14ac:dyDescent="0.25">
      <c r="A74" s="77"/>
      <c r="B74" s="103">
        <v>32</v>
      </c>
      <c r="C74" s="78"/>
      <c r="D74" s="63" t="s">
        <v>20</v>
      </c>
      <c r="E74" s="8">
        <v>0</v>
      </c>
      <c r="F74" s="9">
        <v>750</v>
      </c>
      <c r="G74" s="9">
        <v>2600</v>
      </c>
      <c r="H74" s="9">
        <v>2600</v>
      </c>
      <c r="I74" s="10">
        <v>2600</v>
      </c>
    </row>
    <row r="75" spans="1:9" ht="25.5" x14ac:dyDescent="0.25">
      <c r="A75" s="77"/>
      <c r="B75" s="86" t="s">
        <v>95</v>
      </c>
      <c r="C75" s="40"/>
      <c r="D75" s="64" t="s">
        <v>97</v>
      </c>
      <c r="E75" s="8">
        <v>0</v>
      </c>
      <c r="F75" s="9">
        <v>10600</v>
      </c>
      <c r="G75" s="9">
        <v>10600</v>
      </c>
      <c r="H75" s="9">
        <v>10600</v>
      </c>
      <c r="I75" s="10">
        <v>10600</v>
      </c>
    </row>
    <row r="76" spans="1:9" ht="25.5" x14ac:dyDescent="0.25">
      <c r="A76" s="77"/>
      <c r="B76" s="111" t="s">
        <v>96</v>
      </c>
      <c r="C76" s="78">
        <v>42</v>
      </c>
      <c r="D76" s="63" t="s">
        <v>77</v>
      </c>
      <c r="E76" s="8">
        <v>0</v>
      </c>
      <c r="F76" s="9">
        <v>10600</v>
      </c>
      <c r="G76" s="9">
        <v>10600</v>
      </c>
      <c r="H76" s="9">
        <v>10600</v>
      </c>
      <c r="I76" s="10">
        <v>10600</v>
      </c>
    </row>
    <row r="77" spans="1:9" x14ac:dyDescent="0.25">
      <c r="A77" s="77"/>
      <c r="B77" s="86" t="s">
        <v>98</v>
      </c>
      <c r="C77" s="40"/>
      <c r="D77" s="64" t="s">
        <v>99</v>
      </c>
      <c r="E77" s="8">
        <v>87654</v>
      </c>
      <c r="F77" s="9">
        <v>49382</v>
      </c>
      <c r="G77" s="9">
        <v>49382</v>
      </c>
      <c r="H77" s="9">
        <v>49382</v>
      </c>
      <c r="I77" s="10">
        <v>49382</v>
      </c>
    </row>
    <row r="78" spans="1:9" ht="25.5" x14ac:dyDescent="0.25">
      <c r="A78" s="77"/>
      <c r="B78" s="107" t="s">
        <v>100</v>
      </c>
      <c r="C78" s="101"/>
      <c r="D78" s="65" t="s">
        <v>77</v>
      </c>
      <c r="E78" s="8">
        <f>E80+E83</f>
        <v>87654</v>
      </c>
      <c r="F78" s="9">
        <f>F80+F83</f>
        <v>49382</v>
      </c>
      <c r="G78" s="9">
        <v>49382</v>
      </c>
      <c r="H78" s="9">
        <v>49382</v>
      </c>
      <c r="I78" s="10">
        <v>49382</v>
      </c>
    </row>
    <row r="79" spans="1:9" x14ac:dyDescent="0.25">
      <c r="A79" s="95"/>
      <c r="B79" s="107" t="s">
        <v>182</v>
      </c>
      <c r="C79" s="147"/>
      <c r="D79" s="65" t="s">
        <v>196</v>
      </c>
      <c r="E79" s="8">
        <v>0</v>
      </c>
      <c r="F79" s="9">
        <v>0</v>
      </c>
      <c r="G79" s="9">
        <f>G80+G83</f>
        <v>49382</v>
      </c>
      <c r="H79" s="9">
        <v>49382</v>
      </c>
      <c r="I79" s="10">
        <v>49382</v>
      </c>
    </row>
    <row r="80" spans="1:9" x14ac:dyDescent="0.25">
      <c r="A80" s="77"/>
      <c r="B80" s="105">
        <v>3</v>
      </c>
      <c r="C80" s="101"/>
      <c r="D80" s="65" t="s">
        <v>10</v>
      </c>
      <c r="E80" s="8">
        <f>E81+E82</f>
        <v>87654</v>
      </c>
      <c r="F80" s="9">
        <f>F81+F82</f>
        <v>45400</v>
      </c>
      <c r="G80" s="9">
        <f>G81+G82</f>
        <v>45400</v>
      </c>
      <c r="H80" s="9">
        <v>45400</v>
      </c>
      <c r="I80" s="10">
        <v>45400</v>
      </c>
    </row>
    <row r="81" spans="1:9" x14ac:dyDescent="0.25">
      <c r="A81" s="77"/>
      <c r="B81" s="103">
        <v>32</v>
      </c>
      <c r="C81" s="104"/>
      <c r="D81" s="63" t="s">
        <v>20</v>
      </c>
      <c r="E81" s="8">
        <v>87654</v>
      </c>
      <c r="F81" s="9">
        <v>12200</v>
      </c>
      <c r="G81" s="9">
        <v>12200</v>
      </c>
      <c r="H81" s="9">
        <v>12200</v>
      </c>
      <c r="I81" s="10">
        <v>12200</v>
      </c>
    </row>
    <row r="82" spans="1:9" ht="38.25" x14ac:dyDescent="0.25">
      <c r="A82" s="77"/>
      <c r="B82" s="103">
        <v>37</v>
      </c>
      <c r="C82" s="104"/>
      <c r="D82" s="63" t="s">
        <v>67</v>
      </c>
      <c r="E82" s="8">
        <v>0</v>
      </c>
      <c r="F82" s="9">
        <v>33200</v>
      </c>
      <c r="G82" s="9">
        <v>33200</v>
      </c>
      <c r="H82" s="9">
        <v>33200</v>
      </c>
      <c r="I82" s="10">
        <v>33200</v>
      </c>
    </row>
    <row r="83" spans="1:9" ht="24" x14ac:dyDescent="0.25">
      <c r="A83" s="77"/>
      <c r="B83" s="103">
        <v>4</v>
      </c>
      <c r="C83" s="104"/>
      <c r="D83" s="83" t="s">
        <v>101</v>
      </c>
      <c r="E83" s="8">
        <v>0</v>
      </c>
      <c r="F83" s="9">
        <v>3982</v>
      </c>
      <c r="G83" s="9">
        <v>3982</v>
      </c>
      <c r="H83" s="9">
        <v>3982</v>
      </c>
      <c r="I83" s="10">
        <v>3982</v>
      </c>
    </row>
    <row r="84" spans="1:9" x14ac:dyDescent="0.25">
      <c r="A84" s="77"/>
      <c r="B84" s="86" t="s">
        <v>102</v>
      </c>
      <c r="C84" s="40"/>
      <c r="D84" s="87" t="s">
        <v>103</v>
      </c>
      <c r="E84" s="8">
        <v>8612</v>
      </c>
      <c r="F84" s="9">
        <f>F85+F87</f>
        <v>2920</v>
      </c>
      <c r="G84" s="9">
        <f>G85+G87</f>
        <v>2920</v>
      </c>
      <c r="H84" s="9">
        <v>2920</v>
      </c>
      <c r="I84" s="10">
        <v>2920</v>
      </c>
    </row>
    <row r="85" spans="1:9" x14ac:dyDescent="0.25">
      <c r="A85" s="77"/>
      <c r="B85" s="107" t="s">
        <v>104</v>
      </c>
      <c r="C85" s="82"/>
      <c r="D85" s="88" t="s">
        <v>105</v>
      </c>
      <c r="E85" s="8">
        <v>0</v>
      </c>
      <c r="F85" s="9">
        <v>1500</v>
      </c>
      <c r="G85" s="9">
        <v>1500</v>
      </c>
      <c r="H85" s="9">
        <v>1500</v>
      </c>
      <c r="I85" s="10">
        <v>1500</v>
      </c>
    </row>
    <row r="86" spans="1:9" x14ac:dyDescent="0.25">
      <c r="A86" s="77"/>
      <c r="B86" s="103">
        <v>32</v>
      </c>
      <c r="C86" s="78"/>
      <c r="D86" s="84" t="s">
        <v>20</v>
      </c>
      <c r="E86" s="8">
        <v>0</v>
      </c>
      <c r="F86" s="9">
        <v>1500</v>
      </c>
      <c r="G86" s="9">
        <v>1500</v>
      </c>
      <c r="H86" s="9">
        <v>1500</v>
      </c>
      <c r="I86" s="10">
        <v>1500</v>
      </c>
    </row>
    <row r="87" spans="1:9" x14ac:dyDescent="0.25">
      <c r="A87" s="77"/>
      <c r="B87" s="107" t="s">
        <v>106</v>
      </c>
      <c r="C87" s="82"/>
      <c r="D87" s="88" t="s">
        <v>107</v>
      </c>
      <c r="E87" s="8">
        <v>8612</v>
      </c>
      <c r="F87" s="9">
        <f>F88+F89</f>
        <v>1420</v>
      </c>
      <c r="G87" s="9">
        <v>1420</v>
      </c>
      <c r="H87" s="9">
        <v>1420</v>
      </c>
      <c r="I87" s="10">
        <v>1420</v>
      </c>
    </row>
    <row r="88" spans="1:9" x14ac:dyDescent="0.25">
      <c r="A88" s="77"/>
      <c r="B88" s="103">
        <v>32</v>
      </c>
      <c r="C88" s="78"/>
      <c r="D88" s="84" t="s">
        <v>20</v>
      </c>
      <c r="E88" s="8">
        <v>0</v>
      </c>
      <c r="F88" s="9">
        <v>300</v>
      </c>
      <c r="G88" s="9">
        <v>300</v>
      </c>
      <c r="H88" s="9">
        <v>300</v>
      </c>
      <c r="I88" s="10">
        <v>300</v>
      </c>
    </row>
    <row r="89" spans="1:9" ht="24" x14ac:dyDescent="0.25">
      <c r="A89" s="77"/>
      <c r="B89" s="103">
        <v>42</v>
      </c>
      <c r="C89" s="78"/>
      <c r="D89" s="83" t="s">
        <v>101</v>
      </c>
      <c r="E89" s="8">
        <v>8612</v>
      </c>
      <c r="F89" s="9">
        <v>1120</v>
      </c>
      <c r="G89" s="9">
        <v>1120</v>
      </c>
      <c r="H89" s="9">
        <v>1120</v>
      </c>
      <c r="I89" s="10">
        <v>1120</v>
      </c>
    </row>
    <row r="90" spans="1:9" x14ac:dyDescent="0.25">
      <c r="A90" s="77"/>
      <c r="B90" s="86" t="s">
        <v>108</v>
      </c>
      <c r="C90" s="40"/>
      <c r="D90" s="87" t="s">
        <v>109</v>
      </c>
      <c r="E90" s="8">
        <v>1907</v>
      </c>
      <c r="F90" s="9">
        <v>1000</v>
      </c>
      <c r="G90" s="9">
        <v>1000</v>
      </c>
      <c r="H90" s="9">
        <v>1000</v>
      </c>
      <c r="I90" s="10">
        <v>1000</v>
      </c>
    </row>
    <row r="91" spans="1:9" x14ac:dyDescent="0.25">
      <c r="A91" s="77"/>
      <c r="B91" s="107" t="s">
        <v>110</v>
      </c>
      <c r="C91" s="82"/>
      <c r="D91" s="88" t="s">
        <v>111</v>
      </c>
      <c r="E91" s="8">
        <v>369</v>
      </c>
      <c r="F91" s="9">
        <v>1000</v>
      </c>
      <c r="G91" s="9">
        <v>1000</v>
      </c>
      <c r="H91" s="9">
        <v>1000</v>
      </c>
      <c r="I91" s="10">
        <v>1000</v>
      </c>
    </row>
    <row r="92" spans="1:9" x14ac:dyDescent="0.25">
      <c r="A92" s="77"/>
      <c r="B92" s="103">
        <v>32</v>
      </c>
      <c r="C92" s="78"/>
      <c r="D92" s="84" t="s">
        <v>20</v>
      </c>
      <c r="E92" s="8">
        <v>369</v>
      </c>
      <c r="F92" s="9">
        <v>1000</v>
      </c>
      <c r="G92" s="9">
        <v>1000</v>
      </c>
      <c r="H92" s="9">
        <v>1000</v>
      </c>
      <c r="I92" s="10">
        <v>1000</v>
      </c>
    </row>
    <row r="93" spans="1:9" ht="24" x14ac:dyDescent="0.25">
      <c r="A93" s="95"/>
      <c r="B93" s="145">
        <v>4</v>
      </c>
      <c r="C93" s="96"/>
      <c r="D93" s="84" t="s">
        <v>101</v>
      </c>
      <c r="E93" s="8">
        <v>1538</v>
      </c>
      <c r="F93" s="9">
        <v>0</v>
      </c>
      <c r="G93" s="9">
        <v>0</v>
      </c>
      <c r="H93" s="9">
        <v>0</v>
      </c>
      <c r="I93" s="10">
        <v>0</v>
      </c>
    </row>
    <row r="94" spans="1:9" x14ac:dyDescent="0.25">
      <c r="A94" s="95"/>
      <c r="B94" s="106" t="s">
        <v>145</v>
      </c>
      <c r="C94" s="96"/>
      <c r="D94" s="84" t="s">
        <v>146</v>
      </c>
      <c r="E94" s="8">
        <v>0</v>
      </c>
      <c r="F94" s="9">
        <v>0</v>
      </c>
      <c r="G94" s="9">
        <v>0</v>
      </c>
      <c r="H94" s="9">
        <v>0</v>
      </c>
      <c r="I94" s="10">
        <v>0</v>
      </c>
    </row>
    <row r="95" spans="1:9" x14ac:dyDescent="0.25">
      <c r="A95" s="95"/>
      <c r="B95" s="106" t="s">
        <v>140</v>
      </c>
      <c r="C95" s="96"/>
      <c r="D95" s="84" t="s">
        <v>20</v>
      </c>
      <c r="E95" s="8">
        <v>0</v>
      </c>
      <c r="F95" s="9">
        <v>0</v>
      </c>
      <c r="G95" s="9">
        <v>0</v>
      </c>
      <c r="H95" s="9">
        <v>0</v>
      </c>
      <c r="I95" s="10">
        <v>0</v>
      </c>
    </row>
    <row r="96" spans="1:9" ht="24" x14ac:dyDescent="0.25">
      <c r="A96" s="77"/>
      <c r="B96" s="86" t="s">
        <v>112</v>
      </c>
      <c r="C96" s="40"/>
      <c r="D96" s="87" t="s">
        <v>113</v>
      </c>
      <c r="E96" s="8">
        <v>115883</v>
      </c>
      <c r="F96" s="9">
        <v>150000</v>
      </c>
      <c r="G96" s="9">
        <v>150000</v>
      </c>
      <c r="H96" s="9">
        <v>150000</v>
      </c>
      <c r="I96" s="10">
        <v>150000</v>
      </c>
    </row>
    <row r="97" spans="1:9" ht="25.5" x14ac:dyDescent="0.25">
      <c r="A97" s="77"/>
      <c r="B97" s="107" t="s">
        <v>100</v>
      </c>
      <c r="C97" s="82"/>
      <c r="D97" s="65" t="s">
        <v>77</v>
      </c>
      <c r="E97" s="8">
        <v>115883</v>
      </c>
      <c r="F97" s="9">
        <v>150000</v>
      </c>
      <c r="G97" s="9">
        <v>150000</v>
      </c>
      <c r="H97" s="9">
        <v>150000</v>
      </c>
      <c r="I97" s="10">
        <v>150000</v>
      </c>
    </row>
    <row r="98" spans="1:9" x14ac:dyDescent="0.25">
      <c r="A98" s="77"/>
      <c r="B98" s="103">
        <v>32</v>
      </c>
      <c r="C98" s="78"/>
      <c r="D98" s="63" t="s">
        <v>20</v>
      </c>
      <c r="E98" s="8">
        <v>115883</v>
      </c>
      <c r="F98" s="9">
        <v>150000</v>
      </c>
      <c r="G98" s="9">
        <v>150000</v>
      </c>
      <c r="H98" s="9">
        <v>150000</v>
      </c>
      <c r="I98" s="10">
        <v>150000</v>
      </c>
    </row>
    <row r="99" spans="1:9" ht="39.75" customHeight="1" x14ac:dyDescent="0.25">
      <c r="A99" s="77"/>
      <c r="B99" s="112" t="s">
        <v>114</v>
      </c>
      <c r="C99" s="40"/>
      <c r="D99" s="64" t="s">
        <v>115</v>
      </c>
      <c r="E99" s="8">
        <v>1286</v>
      </c>
      <c r="F99" s="9">
        <v>1350</v>
      </c>
      <c r="G99" s="9">
        <v>1202</v>
      </c>
      <c r="H99" s="9">
        <v>1202</v>
      </c>
      <c r="I99" s="10">
        <v>1202</v>
      </c>
    </row>
    <row r="100" spans="1:9" ht="25.5" x14ac:dyDescent="0.25">
      <c r="A100" s="77"/>
      <c r="B100" s="107" t="s">
        <v>100</v>
      </c>
      <c r="C100" s="78"/>
      <c r="D100" s="65" t="s">
        <v>77</v>
      </c>
      <c r="E100" s="8">
        <v>1286</v>
      </c>
      <c r="F100" s="9">
        <v>1350</v>
      </c>
      <c r="G100" s="9">
        <v>1202</v>
      </c>
      <c r="H100" s="9">
        <v>1202</v>
      </c>
      <c r="I100" s="10">
        <v>1202</v>
      </c>
    </row>
    <row r="101" spans="1:9" x14ac:dyDescent="0.25">
      <c r="A101" s="77"/>
      <c r="B101" s="103">
        <v>38</v>
      </c>
      <c r="C101" s="78"/>
      <c r="D101" s="63" t="s">
        <v>116</v>
      </c>
      <c r="E101" s="8">
        <v>1286</v>
      </c>
      <c r="F101" s="9">
        <v>1350</v>
      </c>
      <c r="G101" s="9">
        <v>1202</v>
      </c>
      <c r="H101" s="9">
        <v>1202</v>
      </c>
      <c r="I101" s="10">
        <v>1202</v>
      </c>
    </row>
    <row r="102" spans="1:9" x14ac:dyDescent="0.25">
      <c r="A102" s="77"/>
      <c r="B102" s="86" t="s">
        <v>117</v>
      </c>
      <c r="C102" s="40"/>
      <c r="D102" s="64" t="s">
        <v>118</v>
      </c>
      <c r="E102" s="8">
        <v>3986</v>
      </c>
      <c r="F102" s="9">
        <f>F103+F111</f>
        <v>4630</v>
      </c>
      <c r="G102" s="9">
        <f>G105+G109</f>
        <v>4472</v>
      </c>
      <c r="H102" s="9">
        <v>0</v>
      </c>
      <c r="I102" s="10">
        <v>0</v>
      </c>
    </row>
    <row r="103" spans="1:9" x14ac:dyDescent="0.25">
      <c r="A103" s="77"/>
      <c r="B103" s="107" t="s">
        <v>119</v>
      </c>
      <c r="C103" s="78"/>
      <c r="D103" s="65" t="s">
        <v>70</v>
      </c>
      <c r="E103" s="8">
        <v>3453</v>
      </c>
      <c r="F103" s="9">
        <v>4097</v>
      </c>
      <c r="G103" s="9">
        <v>0</v>
      </c>
      <c r="H103" s="9">
        <v>0</v>
      </c>
      <c r="I103" s="10">
        <v>0</v>
      </c>
    </row>
    <row r="104" spans="1:9" x14ac:dyDescent="0.25">
      <c r="A104" s="77"/>
      <c r="B104" s="103">
        <v>32</v>
      </c>
      <c r="C104" s="78"/>
      <c r="D104" s="63" t="s">
        <v>20</v>
      </c>
      <c r="E104" s="8">
        <v>3453</v>
      </c>
      <c r="F104" s="9">
        <v>4097</v>
      </c>
      <c r="G104" s="9">
        <v>0</v>
      </c>
      <c r="H104" s="9">
        <v>0</v>
      </c>
      <c r="I104" s="10">
        <v>0</v>
      </c>
    </row>
    <row r="105" spans="1:9" x14ac:dyDescent="0.25">
      <c r="A105" s="95"/>
      <c r="B105" s="145" t="s">
        <v>184</v>
      </c>
      <c r="C105" s="96"/>
      <c r="D105" s="63" t="s">
        <v>195</v>
      </c>
      <c r="E105" s="8">
        <v>0</v>
      </c>
      <c r="F105" s="9">
        <v>0</v>
      </c>
      <c r="G105" s="9">
        <v>4259</v>
      </c>
      <c r="H105" s="9">
        <v>0</v>
      </c>
      <c r="I105" s="10">
        <v>0</v>
      </c>
    </row>
    <row r="106" spans="1:9" x14ac:dyDescent="0.25">
      <c r="A106" s="95"/>
      <c r="B106" s="145">
        <v>32</v>
      </c>
      <c r="C106" s="96"/>
      <c r="D106" s="63" t="s">
        <v>20</v>
      </c>
      <c r="E106" s="8">
        <v>0</v>
      </c>
      <c r="F106" s="9">
        <v>0</v>
      </c>
      <c r="G106" s="9">
        <v>4259</v>
      </c>
      <c r="H106" s="9">
        <v>0</v>
      </c>
      <c r="I106" s="10">
        <v>0</v>
      </c>
    </row>
    <row r="107" spans="1:9" x14ac:dyDescent="0.25">
      <c r="A107" s="95"/>
      <c r="B107" s="106" t="s">
        <v>139</v>
      </c>
      <c r="C107" s="96"/>
      <c r="D107" s="63" t="s">
        <v>73</v>
      </c>
      <c r="E107" s="8">
        <v>0</v>
      </c>
      <c r="F107" s="9">
        <v>0</v>
      </c>
      <c r="G107" s="9">
        <v>0</v>
      </c>
      <c r="H107" s="9">
        <v>0</v>
      </c>
      <c r="I107" s="10">
        <v>0</v>
      </c>
    </row>
    <row r="108" spans="1:9" x14ac:dyDescent="0.25">
      <c r="A108" s="95"/>
      <c r="B108" s="106" t="s">
        <v>140</v>
      </c>
      <c r="C108" s="96"/>
      <c r="D108" s="63" t="s">
        <v>20</v>
      </c>
      <c r="E108" s="8">
        <v>0</v>
      </c>
      <c r="F108" s="9">
        <v>0</v>
      </c>
      <c r="G108" s="9">
        <v>0</v>
      </c>
      <c r="H108" s="9">
        <v>0</v>
      </c>
      <c r="I108" s="10">
        <v>0</v>
      </c>
    </row>
    <row r="109" spans="1:9" x14ac:dyDescent="0.25">
      <c r="A109" s="95"/>
      <c r="B109" s="106" t="s">
        <v>183</v>
      </c>
      <c r="C109" s="96"/>
      <c r="D109" s="63" t="s">
        <v>196</v>
      </c>
      <c r="E109" s="8">
        <v>0</v>
      </c>
      <c r="F109" s="9">
        <v>0</v>
      </c>
      <c r="G109" s="9">
        <v>213</v>
      </c>
      <c r="H109" s="9">
        <v>0</v>
      </c>
      <c r="I109" s="10">
        <v>0</v>
      </c>
    </row>
    <row r="110" spans="1:9" x14ac:dyDescent="0.25">
      <c r="A110" s="95"/>
      <c r="B110" s="106" t="s">
        <v>140</v>
      </c>
      <c r="C110" s="96"/>
      <c r="D110" s="63" t="s">
        <v>20</v>
      </c>
      <c r="E110" s="8">
        <v>0</v>
      </c>
      <c r="F110" s="9">
        <v>0</v>
      </c>
      <c r="G110" s="9">
        <v>213</v>
      </c>
      <c r="H110" s="9">
        <v>0</v>
      </c>
      <c r="I110" s="10">
        <v>0</v>
      </c>
    </row>
    <row r="111" spans="1:9" x14ac:dyDescent="0.25">
      <c r="A111" s="77"/>
      <c r="B111" s="107" t="s">
        <v>120</v>
      </c>
      <c r="C111" s="78"/>
      <c r="D111" s="65" t="s">
        <v>121</v>
      </c>
      <c r="E111" s="8">
        <v>533</v>
      </c>
      <c r="F111" s="9">
        <v>533</v>
      </c>
      <c r="G111" s="9">
        <v>0</v>
      </c>
      <c r="H111" s="9">
        <v>0</v>
      </c>
      <c r="I111" s="10">
        <v>0</v>
      </c>
    </row>
    <row r="112" spans="1:9" x14ac:dyDescent="0.25">
      <c r="A112" s="77"/>
      <c r="B112" s="103">
        <v>32</v>
      </c>
      <c r="C112" s="78"/>
      <c r="D112" s="63" t="s">
        <v>20</v>
      </c>
      <c r="E112" s="8">
        <v>533</v>
      </c>
      <c r="F112" s="9">
        <v>533</v>
      </c>
      <c r="G112" s="9">
        <v>0</v>
      </c>
      <c r="H112" s="9">
        <v>0</v>
      </c>
      <c r="I112" s="10">
        <v>0</v>
      </c>
    </row>
    <row r="113" spans="1:9" x14ac:dyDescent="0.25">
      <c r="A113" s="89"/>
      <c r="B113" s="90"/>
      <c r="C113" s="89"/>
      <c r="D113" s="90"/>
      <c r="E113" s="91"/>
      <c r="F113" s="91"/>
      <c r="G113" s="91"/>
      <c r="H113" s="91"/>
      <c r="I113" s="92"/>
    </row>
  </sheetData>
  <protectedRanges>
    <protectedRange algorithmName="SHA-512" hashValue="R8frfBQ/MhInQYm+jLEgMwgPwCkrGPIUaxyIFLRSCn/+fIsUU6bmJDax/r7gTh2PEAEvgODYwg0rRRjqSM/oww==" saltValue="tbZzHO5lCNHCDH5y3XGZag==" spinCount="100000" sqref="D83:D96" name="Range1"/>
  </protectedRanges>
  <mergeCells count="14">
    <mergeCell ref="A9:C9"/>
    <mergeCell ref="A11:C11"/>
    <mergeCell ref="A10:C10"/>
    <mergeCell ref="A41:C41"/>
    <mergeCell ref="A58:C58"/>
    <mergeCell ref="A37:C37"/>
    <mergeCell ref="A38:C38"/>
    <mergeCell ref="A39:C39"/>
    <mergeCell ref="A50:C50"/>
    <mergeCell ref="A7:C7"/>
    <mergeCell ref="A1:I1"/>
    <mergeCell ref="A3:I3"/>
    <mergeCell ref="A5:C5"/>
    <mergeCell ref="A8:C8"/>
  </mergeCells>
  <pageMargins left="0.7" right="0.7" top="0.75" bottom="0.75" header="0.3" footer="0.3"/>
  <pageSetup paperSize="9"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List1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2025-10-29T12:42:34Z</cp:lastPrinted>
  <dcterms:created xsi:type="dcterms:W3CDTF">2022-08-12T12:51:27Z</dcterms:created>
  <dcterms:modified xsi:type="dcterms:W3CDTF">2025-10-29T12:42:37Z</dcterms:modified>
</cp:coreProperties>
</file>