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ka\Desktop\SLAVICA\2025\IZVRŠENJE FINANCIJSKOG PLANA\I-VI\"/>
    </mc:Choice>
  </mc:AlternateContent>
  <bookViews>
    <workbookView xWindow="0" yWindow="0" windowWidth="20490" windowHeight="7050" firstSheet="4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3" i="7"/>
  <c r="F8" i="7"/>
  <c r="D31" i="8"/>
  <c r="D6" i="8"/>
  <c r="H10" i="3"/>
  <c r="H11" i="3"/>
  <c r="H42" i="3"/>
  <c r="H43" i="3"/>
  <c r="H91" i="3"/>
  <c r="H92" i="3"/>
  <c r="H53" i="3"/>
  <c r="H44" i="3"/>
  <c r="C6" i="8" l="1"/>
  <c r="G10" i="3" l="1"/>
  <c r="I107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34" i="7"/>
  <c r="I35" i="7"/>
  <c r="I36" i="7"/>
  <c r="I37" i="7"/>
  <c r="I38" i="7"/>
  <c r="I41" i="7"/>
  <c r="I42" i="7"/>
  <c r="I44" i="7"/>
  <c r="I45" i="7"/>
  <c r="I50" i="7"/>
  <c r="I52" i="7"/>
  <c r="I53" i="7"/>
  <c r="I58" i="7"/>
  <c r="I68" i="7"/>
  <c r="I73" i="7"/>
  <c r="I74" i="7"/>
  <c r="I77" i="7"/>
  <c r="I80" i="7"/>
  <c r="I81" i="7"/>
  <c r="I83" i="7"/>
  <c r="I85" i="7"/>
  <c r="I103" i="7"/>
  <c r="I104" i="7"/>
  <c r="I105" i="7"/>
  <c r="I109" i="7"/>
  <c r="I112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51" i="7"/>
  <c r="I152" i="7"/>
  <c r="I153" i="7"/>
  <c r="I154" i="7"/>
  <c r="I155" i="7"/>
  <c r="I156" i="7"/>
  <c r="H75" i="7"/>
  <c r="H49" i="7"/>
  <c r="H68" i="7"/>
  <c r="H58" i="7"/>
  <c r="H52" i="7"/>
  <c r="H82" i="7"/>
  <c r="H34" i="7"/>
  <c r="H23" i="7"/>
  <c r="H16" i="7"/>
  <c r="H15" i="7" s="1"/>
  <c r="H14" i="7" s="1"/>
  <c r="F138" i="7"/>
  <c r="F135" i="7" s="1"/>
  <c r="F131" i="7" s="1"/>
  <c r="F123" i="7"/>
  <c r="F122" i="7" s="1"/>
  <c r="F121" i="7" s="1"/>
  <c r="F108" i="7"/>
  <c r="I108" i="7" s="1"/>
  <c r="F76" i="7"/>
  <c r="I76" i="7" s="1"/>
  <c r="F82" i="7"/>
  <c r="I82" i="7" s="1"/>
  <c r="F49" i="7"/>
  <c r="F48" i="7" s="1"/>
  <c r="F42" i="7"/>
  <c r="F41" i="7" s="1"/>
  <c r="F34" i="7"/>
  <c r="F23" i="7"/>
  <c r="F22" i="7" s="1"/>
  <c r="F16" i="7"/>
  <c r="F15" i="7" s="1"/>
  <c r="H9" i="11"/>
  <c r="H10" i="11"/>
  <c r="H11" i="11"/>
  <c r="H12" i="11"/>
  <c r="H13" i="11"/>
  <c r="H14" i="11"/>
  <c r="H17" i="11"/>
  <c r="H18" i="11"/>
  <c r="H19" i="11"/>
  <c r="H20" i="11"/>
  <c r="H21" i="11"/>
  <c r="H22" i="11"/>
  <c r="H23" i="11"/>
  <c r="H24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8" i="11"/>
  <c r="H49" i="11"/>
  <c r="H50" i="11"/>
  <c r="H51" i="11"/>
  <c r="H52" i="11"/>
  <c r="H53" i="11"/>
  <c r="H54" i="11"/>
  <c r="H55" i="11"/>
  <c r="H56" i="11"/>
  <c r="H59" i="11"/>
  <c r="G9" i="11"/>
  <c r="G10" i="11"/>
  <c r="G11" i="11"/>
  <c r="G12" i="11"/>
  <c r="G13" i="11"/>
  <c r="G14" i="11"/>
  <c r="G21" i="11"/>
  <c r="G22" i="11"/>
  <c r="G23" i="11"/>
  <c r="G24" i="11"/>
  <c r="G29" i="11"/>
  <c r="G30" i="11"/>
  <c r="G31" i="11"/>
  <c r="G32" i="11"/>
  <c r="G37" i="11"/>
  <c r="G38" i="11"/>
  <c r="G39" i="11"/>
  <c r="G52" i="11"/>
  <c r="G53" i="11"/>
  <c r="G54" i="11"/>
  <c r="G55" i="11"/>
  <c r="H8" i="11"/>
  <c r="H7" i="11"/>
  <c r="G8" i="11"/>
  <c r="G7" i="11"/>
  <c r="G6" i="11"/>
  <c r="D6" i="11"/>
  <c r="H6" i="11" s="1"/>
  <c r="F6" i="11"/>
  <c r="I49" i="7" l="1"/>
  <c r="I48" i="7"/>
  <c r="F75" i="7"/>
  <c r="I75" i="7" s="1"/>
  <c r="H8" i="7"/>
  <c r="F14" i="7"/>
  <c r="F13" i="7" s="1"/>
  <c r="H13" i="7"/>
  <c r="H40" i="7"/>
  <c r="H39" i="7" s="1"/>
  <c r="G9" i="8"/>
  <c r="G10" i="8"/>
  <c r="G13" i="8"/>
  <c r="G17" i="8"/>
  <c r="G18" i="8"/>
  <c r="G21" i="8"/>
  <c r="G22" i="8"/>
  <c r="G23" i="8"/>
  <c r="G24" i="8"/>
  <c r="G25" i="8"/>
  <c r="G26" i="8"/>
  <c r="G27" i="8"/>
  <c r="G29" i="8"/>
  <c r="G30" i="8"/>
  <c r="G32" i="8"/>
  <c r="G33" i="8"/>
  <c r="G35" i="8"/>
  <c r="G36" i="8"/>
  <c r="G37" i="8"/>
  <c r="G38" i="8"/>
  <c r="G39" i="8"/>
  <c r="G40" i="8"/>
  <c r="G41" i="8"/>
  <c r="G43" i="8"/>
  <c r="G47" i="8"/>
  <c r="G48" i="8"/>
  <c r="G49" i="8"/>
  <c r="G50" i="8"/>
  <c r="G51" i="8"/>
  <c r="G52" i="8"/>
  <c r="G53" i="8"/>
  <c r="G54" i="8"/>
  <c r="G60" i="8"/>
  <c r="G62" i="8"/>
  <c r="G63" i="8"/>
  <c r="G64" i="8"/>
  <c r="G66" i="8"/>
  <c r="G67" i="8"/>
  <c r="G70" i="8"/>
  <c r="G71" i="8"/>
  <c r="G72" i="8"/>
  <c r="G73" i="8"/>
  <c r="G74" i="8"/>
  <c r="G75" i="8"/>
  <c r="G77" i="8"/>
  <c r="G79" i="8"/>
  <c r="G80" i="8"/>
  <c r="G81" i="8"/>
  <c r="G82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8" i="8"/>
  <c r="G7" i="8"/>
  <c r="G6" i="8"/>
  <c r="F9" i="8"/>
  <c r="F10" i="8"/>
  <c r="F11" i="8"/>
  <c r="F12" i="8"/>
  <c r="F13" i="8"/>
  <c r="F14" i="8"/>
  <c r="F17" i="8"/>
  <c r="F18" i="8"/>
  <c r="F21" i="8"/>
  <c r="F22" i="8"/>
  <c r="F23" i="8"/>
  <c r="F25" i="8"/>
  <c r="F26" i="8"/>
  <c r="F27" i="8"/>
  <c r="F29" i="8"/>
  <c r="F30" i="8"/>
  <c r="F31" i="8"/>
  <c r="F32" i="8"/>
  <c r="F33" i="8"/>
  <c r="F34" i="8"/>
  <c r="F35" i="8"/>
  <c r="F36" i="8"/>
  <c r="F37" i="8"/>
  <c r="F38" i="8"/>
  <c r="F48" i="8"/>
  <c r="F49" i="8"/>
  <c r="F50" i="8"/>
  <c r="F51" i="8"/>
  <c r="F52" i="8"/>
  <c r="F53" i="8"/>
  <c r="F54" i="8"/>
  <c r="F60" i="8"/>
  <c r="F61" i="8"/>
  <c r="F62" i="8"/>
  <c r="F63" i="8"/>
  <c r="F64" i="8"/>
  <c r="F65" i="8"/>
  <c r="F66" i="8"/>
  <c r="F67" i="8"/>
  <c r="F69" i="8"/>
  <c r="F70" i="8"/>
  <c r="F71" i="8"/>
  <c r="F72" i="8"/>
  <c r="F73" i="8"/>
  <c r="F74" i="8"/>
  <c r="F75" i="8"/>
  <c r="F77" i="8"/>
  <c r="F80" i="8"/>
  <c r="F81" i="8"/>
  <c r="F100" i="8"/>
  <c r="F101" i="8"/>
  <c r="F102" i="8"/>
  <c r="F8" i="8"/>
  <c r="F7" i="8"/>
  <c r="F6" i="8"/>
  <c r="E69" i="8"/>
  <c r="E31" i="8" s="1"/>
  <c r="E17" i="8"/>
  <c r="E6" i="8"/>
  <c r="E10" i="8"/>
  <c r="E61" i="8"/>
  <c r="E49" i="8"/>
  <c r="E34" i="8"/>
  <c r="D69" i="8"/>
  <c r="G69" i="8" s="1"/>
  <c r="D61" i="8"/>
  <c r="G61" i="8" s="1"/>
  <c r="D49" i="8"/>
  <c r="D45" i="8"/>
  <c r="D34" i="8"/>
  <c r="G31" i="8" s="1"/>
  <c r="I8" i="7" l="1"/>
  <c r="F40" i="7"/>
  <c r="G34" i="8"/>
  <c r="L20" i="3"/>
  <c r="L23" i="3"/>
  <c r="L29" i="3"/>
  <c r="L12" i="3"/>
  <c r="L11" i="3"/>
  <c r="L10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9" i="3"/>
  <c r="K30" i="3"/>
  <c r="K31" i="3"/>
  <c r="K37" i="3"/>
  <c r="K38" i="3"/>
  <c r="K39" i="3"/>
  <c r="K12" i="3"/>
  <c r="K11" i="3"/>
  <c r="K10" i="3"/>
  <c r="J42" i="3"/>
  <c r="I40" i="7" l="1"/>
  <c r="F39" i="7"/>
  <c r="I39" i="7" s="1"/>
  <c r="J15" i="1"/>
  <c r="J12" i="1"/>
  <c r="G15" i="1" l="1"/>
  <c r="L84" i="3" l="1"/>
  <c r="L43" i="3"/>
  <c r="L44" i="3"/>
  <c r="L45" i="3"/>
  <c r="L49" i="3"/>
  <c r="L50" i="3"/>
  <c r="L53" i="3"/>
  <c r="L54" i="3"/>
  <c r="L59" i="3"/>
  <c r="L65" i="3"/>
  <c r="L73" i="3"/>
  <c r="L74" i="3"/>
  <c r="L80" i="3"/>
  <c r="L85" i="3"/>
  <c r="L88" i="3"/>
  <c r="L89" i="3"/>
  <c r="L90" i="3"/>
  <c r="L91" i="3"/>
  <c r="L92" i="3"/>
  <c r="L93" i="3"/>
  <c r="L96" i="3"/>
  <c r="L42" i="3"/>
  <c r="K43" i="3"/>
  <c r="K44" i="3"/>
  <c r="K45" i="3"/>
  <c r="K46" i="3"/>
  <c r="K47" i="3"/>
  <c r="K48" i="3"/>
  <c r="K49" i="3"/>
  <c r="K50" i="3"/>
  <c r="K51" i="3"/>
  <c r="K53" i="3"/>
  <c r="K54" i="3"/>
  <c r="K55" i="3"/>
  <c r="K56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6" i="3"/>
  <c r="K77" i="3"/>
  <c r="K79" i="3"/>
  <c r="K80" i="3"/>
  <c r="K81" i="3"/>
  <c r="K82" i="3"/>
  <c r="K88" i="3"/>
  <c r="K89" i="3"/>
  <c r="K90" i="3"/>
  <c r="K91" i="3"/>
  <c r="K93" i="3"/>
  <c r="K95" i="3"/>
  <c r="K42" i="3"/>
  <c r="K15" i="1" l="1"/>
  <c r="K14" i="1"/>
  <c r="K13" i="1"/>
  <c r="K12" i="1"/>
  <c r="K10" i="1"/>
  <c r="K9" i="1"/>
</calcChain>
</file>

<file path=xl/sharedStrings.xml><?xml version="1.0" encoding="utf-8"?>
<sst xmlns="http://schemas.openxmlformats.org/spreadsheetml/2006/main" count="628" uniqueCount="375">
  <si>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</si>
  <si>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</si>
  <si>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</si>
  <si>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</si>
  <si>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</si>
  <si>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</si>
  <si>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</si>
  <si>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</si>
  <si>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</si>
  <si>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</si>
  <si>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</si>
  <si>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</si>
  <si>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</si>
  <si>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</si>
  <si>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</si>
  <si>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</si>
  <si>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</si>
  <si>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</si>
  <si>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</si>
  <si>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</si>
  <si>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</si>
  <si>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</si>
  <si>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</si>
  <si>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</si>
  <si>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</si>
  <si>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</si>
  <si>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</si>
  <si>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</si>
  <si>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</si>
  <si>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</si>
  <si>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</si>
  <si>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</si>
  <si>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</si>
  <si>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</si>
  <si>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</si>
  <si>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</si>
  <si>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</si>
  <si>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</si>
  <si>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</si>
  <si>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</si>
  <si>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</si>
  <si>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</si>
  <si>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</si>
  <si>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</si>
  <si>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</si>
  <si>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</si>
  <si>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</si>
  <si>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</si>
  <si>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</si>
  <si>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</si>
  <si>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</si>
  <si>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</si>
  <si>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</si>
  <si>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</si>
  <si>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</si>
  <si>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</si>
  <si>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</si>
  <si>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</si>
  <si>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</si>
  <si>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</si>
  <si>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</si>
  <si>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</si>
  <si>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</si>
  <si>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</si>
  <si>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</si>
  <si>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</si>
  <si>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</si>
  <si>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</si>
  <si>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</si>
  <si>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</si>
  <si>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</si>
  <si>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</si>
  <si>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</si>
  <si>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</si>
  <si>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>OSTVARENJE/IZVRŠENJE 
N-1.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</si>
  <si>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</si>
  <si>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</si>
  <si>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Prihodi od prodaje roba i usluga</t>
  </si>
  <si>
    <t>Tekuće pomoći od izvanproračunskih korisnika</t>
  </si>
  <si>
    <t>Pomoći od izvanproračunskih korisnika</t>
  </si>
  <si>
    <t>Tekuće pomoći iz proračuna koji im nije nadležan</t>
  </si>
  <si>
    <t>Prihodi od pristojbi po posebim propisima</t>
  </si>
  <si>
    <t>Prihodi po posebnim propisima</t>
  </si>
  <si>
    <t>Ostali nespomenuti prihodi</t>
  </si>
  <si>
    <t>Donacije</t>
  </si>
  <si>
    <t>Tekuće donacije</t>
  </si>
  <si>
    <t>Kapitalne donacije</t>
  </si>
  <si>
    <t>Prihodi iz DNŽ temeljem ugovornih obveza</t>
  </si>
  <si>
    <t>Prihodi iz nadležnog proračuna za redovnu djelatnost</t>
  </si>
  <si>
    <t>Prihodi iz DNŽ za financiranje rashoda poslovanja</t>
  </si>
  <si>
    <t>Prihodi iz DNŽ za nabavu nefinancijske imovine</t>
  </si>
  <si>
    <t>Prihodi od imovine</t>
  </si>
  <si>
    <t>Prihodi od financijske imovine</t>
  </si>
  <si>
    <t>Kazne, upravne mjere i ostali prihodi</t>
  </si>
  <si>
    <t>Ostali prihodi</t>
  </si>
  <si>
    <t>7=5/3*100</t>
  </si>
  <si>
    <t>Plaće za prekovremeni rad</t>
  </si>
  <si>
    <t>Plaća za posebne uvjete rada</t>
  </si>
  <si>
    <t>Ostali rashodi za zaposlene</t>
  </si>
  <si>
    <t>Doprinosi na plaće</t>
  </si>
  <si>
    <t>Doprinosi za obvezno zdravstveno osiguranje</t>
  </si>
  <si>
    <t>Doprinosi za obvezno osiguranje u slučaju  nezaposlenosti</t>
  </si>
  <si>
    <t>Naknade za prijevoz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</si>
  <si>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</si>
  <si>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</si>
  <si>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</si>
  <si>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</si>
  <si>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</si>
  <si>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</si>
  <si>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</si>
  <si>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</t>
  </si>
  <si>
    <t>Rashodi za usluge</t>
  </si>
  <si>
    <t>Usluge telefona, pošte i prijevoza</t>
  </si>
  <si>
    <t>Usluge tekućeg i investicijskog održavanja</t>
  </si>
  <si>
    <t>Komunalne usluge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</si>
  <si>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</si>
  <si>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</si>
  <si>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</si>
  <si>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</si>
  <si>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</si>
  <si>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</t>
  </si>
  <si>
    <t>Premije osiguranja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</si>
  <si>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</si>
  <si>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</si>
  <si>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</si>
  <si>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</si>
  <si>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</si>
  <si>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Ostali financijski rashodi</t>
  </si>
  <si>
    <t>Bankarske usluge i usluge platnog prometa</t>
  </si>
  <si>
    <t>Zatezne kamate</t>
  </si>
  <si>
    <t>Naknade građanima i kućanstvima u naravi</t>
  </si>
  <si>
    <t>Ostale naknade građanima i kućanstvima</t>
  </si>
  <si>
    <t>Naknade građanima i kućanstvima u novcu</t>
  </si>
  <si>
    <t>Ostali rashodi</t>
  </si>
  <si>
    <t>Rashodi za nabavu proz. dugotrajne imovine</t>
  </si>
  <si>
    <t>Postrojenja i oprema</t>
  </si>
  <si>
    <t>Uredska oprema i namještaj</t>
  </si>
  <si>
    <t>Uređaji i strojevi za ostale namjene</t>
  </si>
  <si>
    <t>Knjige</t>
  </si>
  <si>
    <t>Dodatna ulaganja na nefinancijskoj imovini</t>
  </si>
  <si>
    <t>Dodatna ulaganja na građevinskim objektima</t>
  </si>
  <si>
    <t>Preneseni višak</t>
  </si>
  <si>
    <t>09 Obrazovanje</t>
  </si>
  <si>
    <t>98 Usluge obrazovanja koje nisu drugdje svrstane</t>
  </si>
  <si>
    <t>980 Usluge obrazovanja koje nisu drugdje svrstane</t>
  </si>
  <si>
    <t>1.1.1.</t>
  </si>
  <si>
    <t>5.6.1</t>
  </si>
  <si>
    <t>1.1.1</t>
  </si>
  <si>
    <t>091 Predškolsko i osnovno obrazovanje</t>
  </si>
  <si>
    <t>0912 Osnovno obrazovanje</t>
  </si>
  <si>
    <t>4.4.1</t>
  </si>
  <si>
    <t>5.8.1</t>
  </si>
  <si>
    <t>5.8.2</t>
  </si>
  <si>
    <t>096 Dodatne usluge u obrazovanju</t>
  </si>
  <si>
    <t>0960 Dodatne usluge u obrazovanju</t>
  </si>
  <si>
    <t>5.2.1</t>
  </si>
  <si>
    <t>4.3.1</t>
  </si>
  <si>
    <t>6.2.1</t>
  </si>
  <si>
    <t xml:space="preserve">3.2.1 </t>
  </si>
  <si>
    <t xml:space="preserve">3.2.2 </t>
  </si>
  <si>
    <t>OSNOVNA ŠKOLA DON MIHOVILA PAVLINOVIĆA</t>
  </si>
  <si>
    <t>K-019</t>
  </si>
  <si>
    <t>OPĆI PRIHODI I PRIMICI</t>
  </si>
  <si>
    <t>1206</t>
  </si>
  <si>
    <t>EU PROJEKTI UO ZA OBRAZOVANJE,KULTURU I SPORT</t>
  </si>
  <si>
    <t>T120602</t>
  </si>
  <si>
    <t>ZAJEDNO MOŽEMO SVE</t>
  </si>
  <si>
    <t>FONDOVI EU</t>
  </si>
  <si>
    <t>ZAKONSKI STANDARD USTANOVA U OBRAZOVANJU</t>
  </si>
  <si>
    <t>A120701</t>
  </si>
  <si>
    <t>OSIGURAVANJE UVJETA RADA ZA REDOVNO POSLOVANJE ŠKOLE</t>
  </si>
  <si>
    <t>DECENTRALIZIRANA SREDSTVA</t>
  </si>
  <si>
    <t>OSTALE POMOĆI PRORAČUNSKI KORISNICI</t>
  </si>
  <si>
    <t>OSTALE POMOĆI PRORAČUNSKI KORISNICI-PRENESENA SREDSTVA</t>
  </si>
  <si>
    <t>A120702 INVESTICIJSKA ULAGANJA U OŠ</t>
  </si>
  <si>
    <t>INVESTICIJSKA ULAGANJA U OŠ</t>
  </si>
  <si>
    <t>K120703</t>
  </si>
  <si>
    <t>KAPITALNA ULAGANJA U OŠ</t>
  </si>
  <si>
    <t>ŠKOLSKA SHEMA VOĆA I MLIJEKA</t>
  </si>
  <si>
    <t>OSTALE POMOĆI</t>
  </si>
  <si>
    <t>A120801</t>
  </si>
  <si>
    <t>FINANCIRANJE RADNIH MATERIJALA ZA UČENIKE OŠ</t>
  </si>
  <si>
    <t>A120803</t>
  </si>
  <si>
    <t>NATJECANJA IZ ZNANJA UČENIKA</t>
  </si>
  <si>
    <t>A120804</t>
  </si>
  <si>
    <t>FINANCIRANJE ŠKOLSKIH PROJEKATA</t>
  </si>
  <si>
    <t>A120808</t>
  </si>
  <si>
    <t>NABAVA UDŽBENIKA ZA UČENIKE OŠ</t>
  </si>
  <si>
    <t>A120809</t>
  </si>
  <si>
    <t>PROGRAMI ŠKOLSKOG KURIKULUMA</t>
  </si>
  <si>
    <t>A120810</t>
  </si>
  <si>
    <t>OSTALE AKTIVNOSTI OSNOVNIH ŠKOLA</t>
  </si>
  <si>
    <t>PRIHODI ZA POSEBNE NAMJENE</t>
  </si>
  <si>
    <t>DONACIJE PRORAČUNSKI KORISNICI</t>
  </si>
  <si>
    <t>A120811</t>
  </si>
  <si>
    <t>DODATNE DJELATNOSTI OSNOVNIH ŠKOLA</t>
  </si>
  <si>
    <t>3.2.1</t>
  </si>
  <si>
    <t>VLASTITI PRIHODI</t>
  </si>
  <si>
    <t>3.2.2</t>
  </si>
  <si>
    <t>VLASTITI PRIHODI-PRENESENA SREDSTVA</t>
  </si>
  <si>
    <t>A120818</t>
  </si>
  <si>
    <t>ORGANIZACIJA PREHRANE U OSNOVNIM ŠKOLAMA</t>
  </si>
  <si>
    <t>A120819</t>
  </si>
  <si>
    <t>OPSKRBA ŠKOLSKIH USTANOVA HIGIJENSKIM POTREPŠTINAMA</t>
  </si>
  <si>
    <t>5=4/2*100</t>
  </si>
  <si>
    <t>6=4/2*100</t>
  </si>
  <si>
    <t>7=4/3*100</t>
  </si>
  <si>
    <t>Izvor 1. Opći prihodi i primici</t>
  </si>
  <si>
    <t>Izvor 1.1.1 Opći prihodi i primici</t>
  </si>
  <si>
    <t>Izvor 3. Vlastiti prihodi</t>
  </si>
  <si>
    <t xml:space="preserve">Izvor 3.2.1 Vlastiti prihodi proračunski korisnici </t>
  </si>
  <si>
    <t xml:space="preserve">641 Prihodi od financijske imovine </t>
  </si>
  <si>
    <t xml:space="preserve">642 Prihodi od nefinacijske imovine </t>
  </si>
  <si>
    <t>661 Prihodi od prodaje proizvoda i robe te pruženih usluga</t>
  </si>
  <si>
    <t xml:space="preserve">Izvor 3.2.2 Vlastiti prihodi proračunski korisnici prenesena sredstva </t>
  </si>
  <si>
    <t>9221 Višak prihoda</t>
  </si>
  <si>
    <t>Izvor 4. Prihodi za posebne namjene</t>
  </si>
  <si>
    <t xml:space="preserve">Izvor 4.3.1 Prihodi za posebne namjene proračunski korisnici </t>
  </si>
  <si>
    <t>634 Pomoći od izvanproračunskih korisnika</t>
  </si>
  <si>
    <t>636 Pomoći proračunskim korisnicima iz proračuna koji im nije nadležan</t>
  </si>
  <si>
    <t xml:space="preserve">652 Prihodi po posebnim propisima </t>
  </si>
  <si>
    <t>Izvor 4.4.1 Decentralizirana sredstva</t>
  </si>
  <si>
    <t>671 Prihodi iz nadležnog proračuna za financiranje redovne djelatnosti proračunskih korisnika</t>
  </si>
  <si>
    <t xml:space="preserve">Izvor 5.2 Ostale pomoći </t>
  </si>
  <si>
    <t>Izvor 5.6 Pomoći</t>
  </si>
  <si>
    <t xml:space="preserve">Izvor 5.8 Ostale pomoći proračunski korisnici </t>
  </si>
  <si>
    <t>9221 Preneseni višak</t>
  </si>
  <si>
    <t xml:space="preserve">Izvor 6.2.1 Donacije proračunski korisnici  </t>
  </si>
  <si>
    <t xml:space="preserve">663 Donacije od pravnih i fizičkih osoba izvan općeg proračuni </t>
  </si>
  <si>
    <t>Izvor 1.1 Opći prihodi i primici</t>
  </si>
  <si>
    <t>311 Plaće (Bruto)</t>
  </si>
  <si>
    <t>312 Ostali rashodi za zaposlene</t>
  </si>
  <si>
    <t>313 Doprinosi na plaće</t>
  </si>
  <si>
    <t xml:space="preserve">321 Naknade troškova zaposlenima </t>
  </si>
  <si>
    <t>322 Rashodi za materijal i energiju</t>
  </si>
  <si>
    <t>323 Rashodi za usluge</t>
  </si>
  <si>
    <t xml:space="preserve">343 Ostali financijski rashodi </t>
  </si>
  <si>
    <t xml:space="preserve">324 Naknade troškova osobama izvan radnog odnosa </t>
  </si>
  <si>
    <t>372 Ostale naknade građanima i kućanstvima izvan radnog odnosa</t>
  </si>
  <si>
    <t>451 Dodatna ulaganja na građevinskim objektima</t>
  </si>
  <si>
    <t>Izvor 5.6 Fondovi EU</t>
  </si>
  <si>
    <t xml:space="preserve">Izvor 5.6.1. Fondovi EU </t>
  </si>
  <si>
    <t>321 Naknade troškova zaposlenima</t>
  </si>
  <si>
    <t xml:space="preserve">Izvor 4.4.Decentralizirana sredstva </t>
  </si>
  <si>
    <t xml:space="preserve">Izvor 4.4.1 Decentralizirana sredstva </t>
  </si>
  <si>
    <t xml:space="preserve">322 Rashodi za materijal i energiju </t>
  </si>
  <si>
    <t xml:space="preserve">323 Rashodi za usluge </t>
  </si>
  <si>
    <t xml:space="preserve">329 Ostali nespomenuti rashodi poslovanja </t>
  </si>
  <si>
    <t xml:space="preserve">Izvor 5.8.1.Ostale pomoći proračunski korisnici </t>
  </si>
  <si>
    <t>381 Tekuće donacije</t>
  </si>
  <si>
    <t xml:space="preserve">422 Postrojenja i oprema </t>
  </si>
  <si>
    <t xml:space="preserve">424 Knjige, umjetnička djela i ostale izložbene vrijednosti </t>
  </si>
  <si>
    <t>Izvor 5.8.2 Ostale pomoći proračunski korisnici</t>
  </si>
  <si>
    <t>321 Naknada troškova zaposlenima</t>
  </si>
  <si>
    <t xml:space="preserve">Izvor 4.3 Prihodi za posebne namjene proračunski korisnici </t>
  </si>
  <si>
    <t xml:space="preserve">Izvor 6. Donacije </t>
  </si>
  <si>
    <t xml:space="preserve">Izvor 6.2  Donacije proračunski korisnici  </t>
  </si>
  <si>
    <t xml:space="preserve">Izvor 3.2. Vlastiti prihodi proračunski korisnici </t>
  </si>
  <si>
    <t xml:space="preserve">322 Rashod za materijal i energiju </t>
  </si>
  <si>
    <t xml:space="preserve">Izvor 3.2.2. Vlastiti prihodi proračunski korisnici </t>
  </si>
  <si>
    <t>PLAĆE</t>
  </si>
  <si>
    <t>OSTALI RASHODI ZA ZAPOSLENE</t>
  </si>
  <si>
    <t>DOPRINOSI NA PLAĆE</t>
  </si>
  <si>
    <t>NAKNADA TROŠKOVA ZAPOSLENIMA</t>
  </si>
  <si>
    <t>RASHODI ZA MATERIJAL I ENERGIJU</t>
  </si>
  <si>
    <t>RASHODI ZA USLUGE</t>
  </si>
  <si>
    <t>OSTALI FINANCIJSKI RASHODI</t>
  </si>
  <si>
    <t>OSTALI NESPOMENUTI RASHODI POSLOVANJA</t>
  </si>
  <si>
    <t>DODATNA ULAGANJA NA GRAĐ. OBJEKTIMA</t>
  </si>
  <si>
    <t>OSTALE NAKNADE GRAĐANIMA I KUĆANSTVIMA</t>
  </si>
  <si>
    <t>KNJIGE</t>
  </si>
  <si>
    <t>POSTROJENJA I OPREMA</t>
  </si>
  <si>
    <t>NAKNADE TROŠKOVA ZAPOSLENIMA</t>
  </si>
  <si>
    <t>OSNOVNA ŠKOLA DON MIHOVILA PAVLINOVIĆA 12382</t>
  </si>
  <si>
    <t>PLAĆA ZA ZAPOSLENE-PROJEKTI</t>
  </si>
  <si>
    <t>3121</t>
  </si>
  <si>
    <t>NAKNADE, DAROVI</t>
  </si>
  <si>
    <t>3111</t>
  </si>
  <si>
    <t>31</t>
  </si>
  <si>
    <t>3132</t>
  </si>
  <si>
    <t>3212</t>
  </si>
  <si>
    <t>32</t>
  </si>
  <si>
    <t>3211</t>
  </si>
  <si>
    <t>PRIJEVOZNI TROŠKOVI</t>
  </si>
  <si>
    <t>USLUGE TEKUĆEG I INVESTICIJSKOG ODRŽAVANJA</t>
  </si>
  <si>
    <t>UREDSKI MATERIJAL</t>
  </si>
  <si>
    <t>OSTALI MATERIJAL I SIROVINE</t>
  </si>
  <si>
    <t>PRIJEVOZ UČENIKA</t>
  </si>
  <si>
    <t>GRAFIČKE, TISKARSKE USLUGE</t>
  </si>
  <si>
    <t>NAKNADE OSTALIH TROŠKOVA OSOBAMA IZVAN RADNOG ODNOSA</t>
  </si>
  <si>
    <t>MATERIJAL I ENERGIJA</t>
  </si>
  <si>
    <t>TEKUĆE DONACIJE-HIGIJENSKE POTREPŠTINE</t>
  </si>
  <si>
    <t>3131</t>
  </si>
  <si>
    <t>3232</t>
  </si>
  <si>
    <t>3222</t>
  </si>
  <si>
    <t>3299</t>
  </si>
  <si>
    <t>3221</t>
  </si>
  <si>
    <t>3214</t>
  </si>
  <si>
    <t>NAKNADA ZA KORIŠTENJE PRIVATNOG AUTOMOBILA U SLUŽBENE SVRHE</t>
  </si>
  <si>
    <t>3223</t>
  </si>
  <si>
    <t>3224</t>
  </si>
  <si>
    <t>3225</t>
  </si>
  <si>
    <t>3231</t>
  </si>
  <si>
    <t>3234</t>
  </si>
  <si>
    <t>3236</t>
  </si>
  <si>
    <t>3237</t>
  </si>
  <si>
    <t>3238</t>
  </si>
  <si>
    <t>3239</t>
  </si>
  <si>
    <t>3292</t>
  </si>
  <si>
    <t>3294</t>
  </si>
  <si>
    <t>34</t>
  </si>
  <si>
    <t>3431</t>
  </si>
  <si>
    <t xml:space="preserve">UREDSKI MATERIJAL </t>
  </si>
  <si>
    <t>MATERIJAL I SIROVINE</t>
  </si>
  <si>
    <t>ENERGIJA</t>
  </si>
  <si>
    <t>MAT. I DIJELOVI ZA INV. I TEKUĆE ODRŽAVANJE</t>
  </si>
  <si>
    <t>SITNI INVENTAR</t>
  </si>
  <si>
    <t>USLUGE TELEFONA, POŠTE I PRIJEVOZA</t>
  </si>
  <si>
    <t>USLUGE TEKUĆEG I INV. ODRŽAVANJA</t>
  </si>
  <si>
    <t>KOMUNALNE USLUGE</t>
  </si>
  <si>
    <t>ZDRAVSTVENE I VETERINARSKE USLUGE</t>
  </si>
  <si>
    <t>INTELEKTUALNE I OSOBNE USLUGE</t>
  </si>
  <si>
    <t>RAČUNALNE USLUGE</t>
  </si>
  <si>
    <t>OSTALE USLUGE</t>
  </si>
  <si>
    <t>PREMIJE OSIGURANJA</t>
  </si>
  <si>
    <t>ČLANARINE</t>
  </si>
  <si>
    <t>BANKARSKE USLUGE</t>
  </si>
  <si>
    <t>3113</t>
  </si>
  <si>
    <t>3114</t>
  </si>
  <si>
    <t>3295</t>
  </si>
  <si>
    <t>PLAĆE ZA PREKOVREMENI RAD</t>
  </si>
  <si>
    <t>PLAĆA ZA POSEBNE UVJETE RADA</t>
  </si>
  <si>
    <t>DOPRINOSI ZA OBVEZNO ZDRAVSTVENO OSIGURANJE</t>
  </si>
  <si>
    <t>PRISTOJBE I NAKNADE</t>
  </si>
  <si>
    <t>OSTVARENJE/IZVRŠENJE 
30.06.2024.</t>
  </si>
  <si>
    <t>TEKUĆI PLAN 2024.</t>
  </si>
  <si>
    <t>IZVRŠENJE 
30.06.2024.</t>
  </si>
  <si>
    <t>Prihodi od prodaje materijalne imovine</t>
  </si>
  <si>
    <t>Zemljište</t>
  </si>
  <si>
    <t xml:space="preserve">OSTVARENJE/IZVRŠENJE 
30.06.2024. </t>
  </si>
  <si>
    <t>Izvor 5.6.2 Fondovi EU-prenesena sredstva</t>
  </si>
  <si>
    <t>Prihodi od nefinancijske imovine</t>
  </si>
  <si>
    <t>322</t>
  </si>
  <si>
    <t>323</t>
  </si>
  <si>
    <t>3233</t>
  </si>
  <si>
    <t>TISAK</t>
  </si>
  <si>
    <t>324</t>
  </si>
  <si>
    <t>NAKNADE TROŠKOVA OSOBAMA IZVAN RADNOG ODNOSA</t>
  </si>
  <si>
    <t>329</t>
  </si>
  <si>
    <t>5.6.2</t>
  </si>
  <si>
    <t>PRENESENA SREDSTVA</t>
  </si>
  <si>
    <t>312</t>
  </si>
  <si>
    <t>313</t>
  </si>
  <si>
    <t>311</t>
  </si>
  <si>
    <t>321</t>
  </si>
  <si>
    <t>T120608</t>
  </si>
  <si>
    <t>ODGOJ I OBRAZOVANJE</t>
  </si>
  <si>
    <t>K120208</t>
  </si>
  <si>
    <t>KAPITALNI PROJEKTI U ŠKOLSTVU</t>
  </si>
  <si>
    <t>329 Ostali nespomenuti rashodi poslovanja</t>
  </si>
  <si>
    <t>6.2.1 Donacije proračunski korisnici</t>
  </si>
  <si>
    <t xml:space="preserve">OSTVARENJE/IZVRŠENJE 
30.06.2025. </t>
  </si>
  <si>
    <t>IZVORNI PLAN ILI REBALANS 2025.</t>
  </si>
  <si>
    <t>TEKUĆI PLAN 2025.</t>
  </si>
  <si>
    <t>OSTVARENJE/IZVRŠENJE 
30.06.2025.</t>
  </si>
  <si>
    <t>OSTVARENJE/IZVRŠENJE 
2025.</t>
  </si>
  <si>
    <t>IZVJEŠTAJ O IZVRŠENJU FINANCIJSKOG PLANA PRORAČUNSKOG KORISNIKA JEDINICE LOKALNE I PODRUČNE (REGIONALNE) SAMOUPRAVE ZA 2025. GODINU</t>
  </si>
  <si>
    <t>OSTVARENJE/IZVRŠENJE 30.06.2025.</t>
  </si>
  <si>
    <t>IZVRŠENJE 
30.06.2025.</t>
  </si>
  <si>
    <t xml:space="preserve"> IZVRŠENJE 
30.06.2025.</t>
  </si>
  <si>
    <t xml:space="preserve"> 7111 Prihod od prodaje zemljišta</t>
  </si>
  <si>
    <t>09 Obrazovanja</t>
  </si>
  <si>
    <t>098 Usluge obrazovanja koje nisu drugdje svrstane</t>
  </si>
  <si>
    <t>0980 Usluge obrazovanja koje nisu drugdje svrstane</t>
  </si>
  <si>
    <t>MATERIJAL I DIJELOVI ZA TEKUĆE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</si>
</sst>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k_n"/>
    <numFmt numFmtId="165" formatCode="#,##0.00\ _k_n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2" fontId="3" fillId="2" borderId="6" xfId="0" applyNumberFormat="1" applyFont="1" applyFill="1" applyBorder="1" applyAlignment="1" applyProtection="1">
      <alignment horizontal="right" wrapText="1"/>
    </xf>
    <xf numFmtId="0" fontId="10" fillId="2" borderId="6" xfId="0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9" fontId="11" fillId="2" borderId="3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 applyProtection="1">
      <alignment horizontal="left" vertical="center" wrapText="1" indent="1"/>
    </xf>
    <xf numFmtId="49" fontId="16" fillId="2" borderId="3" xfId="0" applyNumberFormat="1" applyFont="1" applyFill="1" applyBorder="1" applyAlignment="1" applyProtection="1">
      <alignment horizontal="left" vertical="center" wrapText="1" indent="1"/>
    </xf>
    <xf numFmtId="0" fontId="16" fillId="2" borderId="3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6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0" fillId="2" borderId="3" xfId="0" applyNumberFormat="1" applyFill="1" applyBorder="1"/>
    <xf numFmtId="4" fontId="0" fillId="0" borderId="0" xfId="0" applyNumberFormat="1"/>
    <xf numFmtId="4" fontId="6" fillId="3" borderId="3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164" fontId="6" fillId="3" borderId="3" xfId="0" applyNumberFormat="1" applyFont="1" applyFill="1" applyBorder="1" applyAlignment="1" applyProtection="1">
      <alignment horizontal="center" vertical="center" wrapText="1"/>
    </xf>
    <xf numFmtId="165" fontId="6" fillId="2" borderId="3" xfId="0" applyNumberFormat="1" applyFont="1" applyFill="1" applyBorder="1" applyAlignment="1">
      <alignment horizontal="right"/>
    </xf>
    <xf numFmtId="165" fontId="1" fillId="0" borderId="3" xfId="0" applyNumberFormat="1" applyFont="1" applyBorder="1"/>
    <xf numFmtId="2" fontId="0" fillId="0" borderId="3" xfId="0" applyNumberFormat="1" applyBorder="1" applyAlignment="1">
      <alignment horizontal="center"/>
    </xf>
    <xf numFmtId="0" fontId="16" fillId="2" borderId="3" xfId="0" quotePrefix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165" fontId="3" fillId="2" borderId="3" xfId="0" applyNumberFormat="1" applyFont="1" applyFill="1" applyBorder="1" applyAlignment="1">
      <alignment horizontal="right"/>
    </xf>
    <xf numFmtId="165" fontId="0" fillId="0" borderId="3" xfId="0" applyNumberFormat="1" applyBorder="1"/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2"/>
    </xf>
    <xf numFmtId="0" fontId="16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165" fontId="0" fillId="0" borderId="3" xfId="0" applyNumberFormat="1" applyFont="1" applyBorder="1"/>
    <xf numFmtId="0" fontId="20" fillId="0" borderId="4" xfId="0" applyFont="1" applyBorder="1" applyAlignment="1">
      <alignment horizontal="left" vertical="center"/>
    </xf>
    <xf numFmtId="49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2" fontId="6" fillId="3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indent="1"/>
    </xf>
    <xf numFmtId="165" fontId="1" fillId="2" borderId="3" xfId="0" applyNumberFormat="1" applyFont="1" applyFill="1" applyBorder="1"/>
    <xf numFmtId="165" fontId="0" fillId="2" borderId="3" xfId="0" applyNumberFormat="1" applyFill="1" applyBorder="1"/>
    <xf numFmtId="165" fontId="3" fillId="2" borderId="6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4" fontId="1" fillId="2" borderId="3" xfId="0" applyNumberFormat="1" applyFont="1" applyFill="1" applyBorder="1"/>
    <xf numFmtId="4" fontId="21" fillId="2" borderId="3" xfId="0" applyNumberFormat="1" applyFont="1" applyFill="1" applyBorder="1"/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4" fontId="3" fillId="2" borderId="2" xfId="0" applyNumberFormat="1" applyFont="1" applyFill="1" applyBorder="1" applyAlignment="1" applyProtection="1">
      <alignment horizontal="left" vertical="center" wrapText="1"/>
    </xf>
    <xf numFmtId="165" fontId="1" fillId="2" borderId="3" xfId="0" applyNumberFormat="1" applyFont="1" applyFill="1" applyBorder="1" applyProtection="1"/>
    <xf numFmtId="4" fontId="0" fillId="2" borderId="3" xfId="0" applyNumberFormat="1" applyFont="1" applyFill="1" applyBorder="1"/>
    <xf numFmtId="4" fontId="0" fillId="0" borderId="3" xfId="0" applyNumberFormat="1" applyFont="1" applyBorder="1"/>
    <xf numFmtId="4" fontId="0" fillId="0" borderId="0" xfId="0" applyNumberFormat="1" applyFont="1"/>
    <xf numFmtId="4" fontId="0" fillId="0" borderId="6" xfId="0" applyNumberFormat="1" applyFont="1" applyFill="1" applyBorder="1"/>
    <xf numFmtId="0" fontId="0" fillId="0" borderId="0" xfId="0" applyFont="1"/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49" fontId="9" fillId="2" borderId="2" xfId="0" applyNumberFormat="1" applyFont="1" applyFill="1" applyBorder="1" applyAlignment="1" applyProtection="1">
      <alignment horizontal="left" vertical="center" wrapText="1"/>
    </xf>
    <xf numFmtId="49" fontId="9" fillId="2" borderId="4" xfId="0" applyNumberFormat="1" applyFont="1" applyFill="1" applyBorder="1" applyAlignment="1" applyProtection="1">
      <alignment horizontal="left" vertical="center" wrapText="1"/>
    </xf>
    <xf numFmtId="4" fontId="3" fillId="0" borderId="4" xfId="0" applyNumberFormat="1" applyFont="1" applyFill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3"/>
  <sheetViews>
    <sheetView topLeftCell="D10" workbookViewId="0">
      <selection activeCell="L25" sqref="L25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64" t="s">
        <v>366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2:12" ht="15.75" customHeight="1" x14ac:dyDescent="0.25">
      <c r="B2" s="164" t="s">
        <v>12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2:12" ht="6.75" customHeight="1" x14ac:dyDescent="0.25">
      <c r="B3" s="148"/>
      <c r="C3" s="148"/>
      <c r="D3" s="148"/>
      <c r="E3" s="45"/>
      <c r="F3" s="45"/>
      <c r="G3" s="45"/>
      <c r="H3" s="45"/>
      <c r="I3" s="45"/>
      <c r="J3" s="47"/>
      <c r="K3" s="47"/>
      <c r="L3" s="46"/>
    </row>
    <row r="4" spans="2:12" ht="18" customHeight="1" x14ac:dyDescent="0.25">
      <c r="B4" s="164" t="s">
        <v>58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2:12" ht="18" customHeight="1" x14ac:dyDescent="0.25">
      <c r="B5" s="48"/>
      <c r="C5" s="49"/>
      <c r="D5" s="49"/>
      <c r="E5" s="49"/>
      <c r="F5" s="49"/>
      <c r="G5" s="49"/>
      <c r="H5" s="49"/>
      <c r="I5" s="49"/>
      <c r="J5" s="49"/>
      <c r="K5" s="49"/>
      <c r="L5" s="46"/>
    </row>
    <row r="6" spans="2:12" x14ac:dyDescent="0.25">
      <c r="B6" s="163" t="s">
        <v>59</v>
      </c>
      <c r="C6" s="163"/>
      <c r="D6" s="163"/>
      <c r="E6" s="163"/>
      <c r="F6" s="163"/>
      <c r="G6" s="50"/>
      <c r="H6" s="50"/>
      <c r="I6" s="50"/>
      <c r="J6" s="50"/>
      <c r="K6" s="51"/>
      <c r="L6" s="46"/>
    </row>
    <row r="7" spans="2:12" ht="25.5" x14ac:dyDescent="0.25">
      <c r="B7" s="152" t="s">
        <v>7</v>
      </c>
      <c r="C7" s="153"/>
      <c r="D7" s="153"/>
      <c r="E7" s="153"/>
      <c r="F7" s="154"/>
      <c r="G7" s="26" t="s">
        <v>339</v>
      </c>
      <c r="H7" s="1" t="s">
        <v>362</v>
      </c>
      <c r="I7" s="1" t="s">
        <v>335</v>
      </c>
      <c r="J7" s="26" t="s">
        <v>364</v>
      </c>
      <c r="K7" s="1" t="s">
        <v>17</v>
      </c>
      <c r="L7" s="1" t="s">
        <v>50</v>
      </c>
    </row>
    <row r="8" spans="2:12" s="29" customFormat="1" ht="11.25" x14ac:dyDescent="0.2">
      <c r="B8" s="155">
        <v>1</v>
      </c>
      <c r="C8" s="155"/>
      <c r="D8" s="155"/>
      <c r="E8" s="155"/>
      <c r="F8" s="156"/>
      <c r="G8" s="28">
        <v>2</v>
      </c>
      <c r="H8" s="27"/>
      <c r="I8" s="27">
        <v>4</v>
      </c>
      <c r="J8" s="27">
        <v>5</v>
      </c>
      <c r="K8" s="27" t="s">
        <v>19</v>
      </c>
      <c r="L8" s="27" t="s">
        <v>20</v>
      </c>
    </row>
    <row r="9" spans="2:12" x14ac:dyDescent="0.25">
      <c r="B9" s="168" t="s">
        <v>0</v>
      </c>
      <c r="C9" s="147"/>
      <c r="D9" s="147"/>
      <c r="E9" s="147"/>
      <c r="F9" s="169"/>
      <c r="G9" s="60">
        <v>1195816.92</v>
      </c>
      <c r="H9" s="60">
        <v>2517369</v>
      </c>
      <c r="I9" s="60">
        <v>0</v>
      </c>
      <c r="J9" s="60">
        <v>1274158.95</v>
      </c>
      <c r="K9" s="60">
        <f>J9/G9*100</f>
        <v>106.55133981546273</v>
      </c>
      <c r="L9" s="19">
        <v>0</v>
      </c>
    </row>
    <row r="10" spans="2:12" x14ac:dyDescent="0.25">
      <c r="B10" s="157" t="s">
        <v>51</v>
      </c>
      <c r="C10" s="158"/>
      <c r="D10" s="158"/>
      <c r="E10" s="158"/>
      <c r="F10" s="167"/>
      <c r="G10" s="61">
        <v>1190816.92</v>
      </c>
      <c r="H10" s="61">
        <v>2517369</v>
      </c>
      <c r="I10" s="61">
        <v>0</v>
      </c>
      <c r="J10" s="61">
        <v>1274158.95</v>
      </c>
      <c r="K10" s="61">
        <f>J10/G10*100</f>
        <v>106.99872739463594</v>
      </c>
      <c r="L10" s="20">
        <v>0</v>
      </c>
    </row>
    <row r="11" spans="2:12" x14ac:dyDescent="0.25">
      <c r="B11" s="170" t="s">
        <v>56</v>
      </c>
      <c r="C11" s="167"/>
      <c r="D11" s="167"/>
      <c r="E11" s="167"/>
      <c r="F11" s="167"/>
      <c r="G11" s="61">
        <v>5000</v>
      </c>
      <c r="H11" s="61">
        <v>0</v>
      </c>
      <c r="I11" s="61">
        <v>0</v>
      </c>
      <c r="J11" s="61">
        <v>0</v>
      </c>
      <c r="K11" s="61">
        <v>0</v>
      </c>
      <c r="L11" s="20">
        <v>0</v>
      </c>
    </row>
    <row r="12" spans="2:12" x14ac:dyDescent="0.25">
      <c r="B12" s="22" t="s">
        <v>1</v>
      </c>
      <c r="C12" s="37"/>
      <c r="D12" s="37"/>
      <c r="E12" s="37"/>
      <c r="F12" s="37"/>
      <c r="G12" s="60">
        <v>1203329.8400000001</v>
      </c>
      <c r="H12" s="60">
        <f>H13+H14</f>
        <v>2517369</v>
      </c>
      <c r="I12" s="60">
        <v>0</v>
      </c>
      <c r="J12" s="60">
        <f>J13+J14</f>
        <v>1470352.36</v>
      </c>
      <c r="K12" s="60">
        <f>J12/G12*100</f>
        <v>122.1903015386039</v>
      </c>
      <c r="L12" s="19">
        <v>0</v>
      </c>
    </row>
    <row r="13" spans="2:12" x14ac:dyDescent="0.25">
      <c r="B13" s="165" t="s">
        <v>52</v>
      </c>
      <c r="C13" s="158"/>
      <c r="D13" s="158"/>
      <c r="E13" s="158"/>
      <c r="F13" s="158"/>
      <c r="G13" s="61">
        <v>1202248.96</v>
      </c>
      <c r="H13" s="59">
        <v>2484867</v>
      </c>
      <c r="I13" s="61">
        <v>0</v>
      </c>
      <c r="J13" s="61">
        <v>1470090.36</v>
      </c>
      <c r="K13" s="62">
        <f>J13/G13*100</f>
        <v>122.27836404200343</v>
      </c>
      <c r="L13" s="21">
        <v>0</v>
      </c>
    </row>
    <row r="14" spans="2:12" x14ac:dyDescent="0.25">
      <c r="B14" s="166" t="s">
        <v>53</v>
      </c>
      <c r="C14" s="167"/>
      <c r="D14" s="167"/>
      <c r="E14" s="167"/>
      <c r="F14" s="167"/>
      <c r="G14" s="63">
        <v>1080.8800000000001</v>
      </c>
      <c r="H14" s="63">
        <v>32502</v>
      </c>
      <c r="I14" s="63">
        <v>0</v>
      </c>
      <c r="J14" s="63">
        <v>262</v>
      </c>
      <c r="K14" s="62">
        <f>J14/G14*100</f>
        <v>24.239508548590035</v>
      </c>
      <c r="L14" s="21">
        <v>0</v>
      </c>
    </row>
    <row r="15" spans="2:12" x14ac:dyDescent="0.25">
      <c r="B15" s="146" t="s">
        <v>60</v>
      </c>
      <c r="C15" s="147"/>
      <c r="D15" s="147"/>
      <c r="E15" s="147"/>
      <c r="F15" s="147"/>
      <c r="G15" s="60">
        <f>G9-G12</f>
        <v>-7512.9200000001583</v>
      </c>
      <c r="H15" s="60">
        <v>0</v>
      </c>
      <c r="I15" s="64">
        <v>0</v>
      </c>
      <c r="J15" s="64">
        <f>J9-J12</f>
        <v>-196193.41000000015</v>
      </c>
      <c r="K15" s="64">
        <f>J15/G15*100</f>
        <v>2611.4135382780069</v>
      </c>
      <c r="L15" s="18">
        <v>0</v>
      </c>
    </row>
    <row r="16" spans="2:12" ht="18" x14ac:dyDescent="0.25">
      <c r="B16" s="45"/>
      <c r="C16" s="52"/>
      <c r="D16" s="52"/>
      <c r="E16" s="52"/>
      <c r="F16" s="52"/>
      <c r="G16" s="52"/>
      <c r="H16" s="52"/>
      <c r="I16" s="53"/>
      <c r="J16" s="53"/>
      <c r="K16" s="53"/>
      <c r="L16" s="53"/>
    </row>
    <row r="17" spans="1:43" ht="18" customHeight="1" x14ac:dyDescent="0.25">
      <c r="B17" s="163" t="s">
        <v>61</v>
      </c>
      <c r="C17" s="163"/>
      <c r="D17" s="163"/>
      <c r="E17" s="163"/>
      <c r="F17" s="163"/>
      <c r="G17" s="52"/>
      <c r="H17" s="52"/>
      <c r="I17" s="53"/>
      <c r="J17" s="53"/>
      <c r="K17" s="53"/>
      <c r="L17" s="53"/>
    </row>
    <row r="18" spans="1:43" ht="25.5" x14ac:dyDescent="0.25">
      <c r="B18" s="152" t="s">
        <v>7</v>
      </c>
      <c r="C18" s="153"/>
      <c r="D18" s="153"/>
      <c r="E18" s="153"/>
      <c r="F18" s="154"/>
      <c r="G18" s="26" t="s">
        <v>334</v>
      </c>
      <c r="H18" s="1" t="s">
        <v>362</v>
      </c>
      <c r="I18" s="1" t="s">
        <v>363</v>
      </c>
      <c r="J18" s="26" t="s">
        <v>365</v>
      </c>
      <c r="K18" s="1" t="s">
        <v>17</v>
      </c>
      <c r="L18" s="1" t="s">
        <v>50</v>
      </c>
    </row>
    <row r="19" spans="1:43" s="29" customFormat="1" x14ac:dyDescent="0.25">
      <c r="B19" s="155">
        <v>1</v>
      </c>
      <c r="C19" s="155"/>
      <c r="D19" s="155"/>
      <c r="E19" s="155"/>
      <c r="F19" s="156"/>
      <c r="G19" s="28">
        <v>2</v>
      </c>
      <c r="H19" s="27">
        <v>3</v>
      </c>
      <c r="I19" s="27">
        <v>4</v>
      </c>
      <c r="J19" s="27">
        <v>5</v>
      </c>
      <c r="K19" s="27" t="s">
        <v>19</v>
      </c>
      <c r="L19" s="27" t="s">
        <v>20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9"/>
      <c r="B20" s="157" t="s">
        <v>54</v>
      </c>
      <c r="C20" s="159"/>
      <c r="D20" s="159"/>
      <c r="E20" s="159"/>
      <c r="F20" s="160"/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</row>
    <row r="21" spans="1:43" x14ac:dyDescent="0.25">
      <c r="A21" s="29"/>
      <c r="B21" s="157" t="s">
        <v>55</v>
      </c>
      <c r="C21" s="158"/>
      <c r="D21" s="158"/>
      <c r="E21" s="158"/>
      <c r="F21" s="158"/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</row>
    <row r="22" spans="1:43" s="38" customFormat="1" ht="15" customHeight="1" x14ac:dyDescent="0.25">
      <c r="A22" s="29"/>
      <c r="B22" s="149" t="s">
        <v>57</v>
      </c>
      <c r="C22" s="150"/>
      <c r="D22" s="150"/>
      <c r="E22" s="150"/>
      <c r="F22" s="151"/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8" customFormat="1" ht="15" customHeight="1" x14ac:dyDescent="0.25">
      <c r="A23" s="29"/>
      <c r="B23" s="149" t="s">
        <v>62</v>
      </c>
      <c r="C23" s="150"/>
      <c r="D23" s="150"/>
      <c r="E23" s="150"/>
      <c r="F23" s="151"/>
      <c r="G23" s="115">
        <v>9266.99</v>
      </c>
      <c r="H23" s="115">
        <v>20308</v>
      </c>
      <c r="I23" s="115">
        <v>0</v>
      </c>
      <c r="J23" s="115">
        <v>42622.94</v>
      </c>
      <c r="K23" s="19">
        <v>0</v>
      </c>
      <c r="L23" s="19"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9"/>
      <c r="B24" s="146" t="s">
        <v>63</v>
      </c>
      <c r="C24" s="147"/>
      <c r="D24" s="147"/>
      <c r="E24" s="147"/>
      <c r="F24" s="147"/>
      <c r="G24" s="115">
        <v>1754.07</v>
      </c>
      <c r="H24" s="19">
        <v>0</v>
      </c>
      <c r="I24" s="19">
        <v>0</v>
      </c>
      <c r="J24" s="115">
        <v>-153570.47</v>
      </c>
      <c r="K24" s="19">
        <v>0</v>
      </c>
      <c r="L24" s="19">
        <v>0</v>
      </c>
    </row>
    <row r="25" spans="1:43" ht="15.75" x14ac:dyDescent="0.25">
      <c r="B25" s="54"/>
      <c r="C25" s="55"/>
      <c r="D25" s="55"/>
      <c r="E25" s="55"/>
      <c r="F25" s="55"/>
      <c r="G25" s="56"/>
      <c r="H25" s="56"/>
      <c r="I25" s="56"/>
      <c r="J25" s="56"/>
      <c r="K25" s="56"/>
      <c r="L25" s="46"/>
    </row>
    <row r="26" spans="1:43" ht="15.75" x14ac:dyDescent="0.25">
      <c r="B26" s="161" t="s">
        <v>67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</row>
    <row r="27" spans="1:43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3" ht="15" customHeight="1" x14ac:dyDescent="0.25">
      <c r="B28" s="162" t="s">
        <v>72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</row>
    <row r="29" spans="1:43" x14ac:dyDescent="0.25">
      <c r="B29" s="162" t="s">
        <v>73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</row>
    <row r="30" spans="1:43" ht="15" customHeight="1" x14ac:dyDescent="0.25">
      <c r="B30" s="162" t="s">
        <v>75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62"/>
    </row>
    <row r="31" spans="1:43" ht="36.75" customHeight="1" x14ac:dyDescent="0.25"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</row>
    <row r="32" spans="1:43" ht="15" customHeight="1" x14ac:dyDescent="0.25">
      <c r="B32" s="145" t="s">
        <v>76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5"/>
    </row>
    <row r="33" spans="2:12" x14ac:dyDescent="0.25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</sheetData>
  <mergeCells count="26"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4"/>
  <sheetViews>
    <sheetView topLeftCell="D91" workbookViewId="0">
      <selection activeCell="L40" sqref="L4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16"/>
      <c r="F1" s="2"/>
      <c r="G1" s="2"/>
      <c r="H1" s="2"/>
      <c r="I1" s="2"/>
      <c r="J1" s="2"/>
      <c r="K1" s="2"/>
    </row>
    <row r="2" spans="2:12" ht="15.75" customHeight="1" x14ac:dyDescent="0.25">
      <c r="B2" s="174" t="s">
        <v>12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2:12" ht="18" x14ac:dyDescent="0.25">
      <c r="B3" s="2"/>
      <c r="C3" s="2"/>
      <c r="D3" s="2"/>
      <c r="E3" s="16"/>
      <c r="F3" s="2"/>
      <c r="G3" s="2"/>
      <c r="H3" s="2"/>
      <c r="I3" s="2"/>
      <c r="J3" s="3"/>
      <c r="K3" s="3"/>
    </row>
    <row r="4" spans="2:12" ht="18" customHeight="1" x14ac:dyDescent="0.25">
      <c r="B4" s="174" t="s">
        <v>64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5" spans="2:12" ht="18" x14ac:dyDescent="0.25">
      <c r="B5" s="2"/>
      <c r="C5" s="2"/>
      <c r="D5" s="2"/>
      <c r="E5" s="16"/>
      <c r="F5" s="2"/>
      <c r="G5" s="2"/>
      <c r="H5" s="2"/>
      <c r="I5" s="2"/>
      <c r="J5" s="3"/>
      <c r="K5" s="3"/>
    </row>
    <row r="6" spans="2:12" ht="15.75" customHeight="1" x14ac:dyDescent="0.25">
      <c r="B6" s="174" t="s">
        <v>18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</row>
    <row r="7" spans="2:12" ht="18" x14ac:dyDescent="0.25">
      <c r="B7" s="2"/>
      <c r="C7" s="2"/>
      <c r="D7" s="2"/>
      <c r="E7" s="16"/>
      <c r="F7" s="2"/>
      <c r="G7" s="2"/>
      <c r="H7" s="2"/>
      <c r="I7" s="2"/>
      <c r="J7" s="3"/>
      <c r="K7" s="3"/>
    </row>
    <row r="8" spans="2:12" ht="25.5" x14ac:dyDescent="0.25">
      <c r="B8" s="171" t="s">
        <v>7</v>
      </c>
      <c r="C8" s="172"/>
      <c r="D8" s="172"/>
      <c r="E8" s="172"/>
      <c r="F8" s="173"/>
      <c r="G8" s="39" t="s">
        <v>334</v>
      </c>
      <c r="H8" s="39" t="s">
        <v>362</v>
      </c>
      <c r="I8" s="39" t="s">
        <v>363</v>
      </c>
      <c r="J8" s="39" t="s">
        <v>367</v>
      </c>
      <c r="K8" s="39" t="s">
        <v>17</v>
      </c>
      <c r="L8" s="39" t="s">
        <v>50</v>
      </c>
    </row>
    <row r="9" spans="2:12" ht="16.5" customHeight="1" x14ac:dyDescent="0.25">
      <c r="B9" s="171">
        <v>1</v>
      </c>
      <c r="C9" s="172"/>
      <c r="D9" s="172"/>
      <c r="E9" s="172"/>
      <c r="F9" s="173"/>
      <c r="G9" s="39">
        <v>2</v>
      </c>
      <c r="H9" s="39">
        <v>3</v>
      </c>
      <c r="I9" s="39">
        <v>4</v>
      </c>
      <c r="J9" s="39">
        <v>5</v>
      </c>
      <c r="K9" s="39" t="s">
        <v>19</v>
      </c>
      <c r="L9" s="39" t="s">
        <v>95</v>
      </c>
    </row>
    <row r="10" spans="2:12" x14ac:dyDescent="0.25">
      <c r="B10" s="5"/>
      <c r="C10" s="5"/>
      <c r="D10" s="5"/>
      <c r="E10" s="5"/>
      <c r="F10" s="5" t="s">
        <v>21</v>
      </c>
      <c r="G10" s="59">
        <f>G11+G35</f>
        <v>1195816.92</v>
      </c>
      <c r="H10" s="59">
        <f>H11</f>
        <v>2517369</v>
      </c>
      <c r="I10" s="59">
        <v>0</v>
      </c>
      <c r="J10" s="125">
        <v>1274158.95</v>
      </c>
      <c r="K10" s="66">
        <f>J10/G10*100</f>
        <v>106.55133981546273</v>
      </c>
      <c r="L10" s="66">
        <f>J10/H10*100</f>
        <v>50.614707259841516</v>
      </c>
    </row>
    <row r="11" spans="2:12" ht="15.75" customHeight="1" x14ac:dyDescent="0.25">
      <c r="B11" s="5">
        <v>6</v>
      </c>
      <c r="C11" s="5"/>
      <c r="D11" s="5"/>
      <c r="E11" s="5"/>
      <c r="F11" s="5" t="s">
        <v>2</v>
      </c>
      <c r="G11" s="65">
        <v>1190816.92</v>
      </c>
      <c r="H11" s="65">
        <f>H12+H17+H20+H23+H29</f>
        <v>2517369</v>
      </c>
      <c r="I11" s="65">
        <v>0</v>
      </c>
      <c r="J11" s="77">
        <v>1274158.95</v>
      </c>
      <c r="K11" s="66">
        <f>J11/G11*100</f>
        <v>106.99872739463594</v>
      </c>
      <c r="L11" s="66">
        <f>J11/H11*100</f>
        <v>50.614707259841516</v>
      </c>
    </row>
    <row r="12" spans="2:12" ht="25.5" x14ac:dyDescent="0.25">
      <c r="B12" s="5"/>
      <c r="C12" s="10">
        <v>63</v>
      </c>
      <c r="D12" s="10"/>
      <c r="E12" s="10"/>
      <c r="F12" s="10" t="s">
        <v>22</v>
      </c>
      <c r="G12" s="65">
        <v>1073535.55</v>
      </c>
      <c r="H12" s="65">
        <v>2186732</v>
      </c>
      <c r="I12" s="65">
        <v>0</v>
      </c>
      <c r="J12" s="135">
        <v>1142066.1399999999</v>
      </c>
      <c r="K12" s="66">
        <f>J12/G12*100</f>
        <v>106.38363489686017</v>
      </c>
      <c r="L12" s="66">
        <f>J12/H12*100</f>
        <v>52.227074008154631</v>
      </c>
    </row>
    <row r="13" spans="2:12" x14ac:dyDescent="0.25">
      <c r="B13" s="6"/>
      <c r="C13" s="6"/>
      <c r="D13" s="6">
        <v>634</v>
      </c>
      <c r="E13" s="6"/>
      <c r="F13" s="6" t="s">
        <v>79</v>
      </c>
      <c r="G13" s="65">
        <v>0</v>
      </c>
      <c r="H13" s="65">
        <v>0</v>
      </c>
      <c r="I13" s="65">
        <v>0</v>
      </c>
      <c r="J13" s="126">
        <v>0</v>
      </c>
      <c r="K13" s="66">
        <v>0</v>
      </c>
      <c r="L13" s="66">
        <v>0</v>
      </c>
    </row>
    <row r="14" spans="2:12" x14ac:dyDescent="0.25">
      <c r="B14" s="6"/>
      <c r="C14" s="6"/>
      <c r="D14" s="6"/>
      <c r="E14" s="6">
        <v>6341</v>
      </c>
      <c r="F14" s="6" t="s">
        <v>78</v>
      </c>
      <c r="G14" s="65">
        <v>0</v>
      </c>
      <c r="H14" s="65">
        <v>0</v>
      </c>
      <c r="I14" s="65">
        <v>0</v>
      </c>
      <c r="J14" s="135">
        <v>0</v>
      </c>
      <c r="K14" s="66">
        <v>0</v>
      </c>
      <c r="L14" s="66">
        <v>0</v>
      </c>
    </row>
    <row r="15" spans="2:12" x14ac:dyDescent="0.25">
      <c r="B15" s="6"/>
      <c r="C15" s="6"/>
      <c r="D15" s="6">
        <v>636</v>
      </c>
      <c r="E15" s="6"/>
      <c r="F15" s="6" t="s">
        <v>80</v>
      </c>
      <c r="G15" s="65">
        <v>1073535.55</v>
      </c>
      <c r="H15" s="65">
        <v>0</v>
      </c>
      <c r="I15" s="65">
        <v>0</v>
      </c>
      <c r="J15" s="135">
        <v>1142066.1399999999</v>
      </c>
      <c r="K15" s="66">
        <f t="shared" ref="K15:K39" si="0">J15/G15*100</f>
        <v>106.38363489686017</v>
      </c>
      <c r="L15" s="66">
        <v>0</v>
      </c>
    </row>
    <row r="16" spans="2:12" x14ac:dyDescent="0.25">
      <c r="B16" s="6"/>
      <c r="C16" s="6"/>
      <c r="D16" s="6"/>
      <c r="E16" s="6">
        <v>6361</v>
      </c>
      <c r="F16" s="6" t="s">
        <v>80</v>
      </c>
      <c r="G16" s="65">
        <v>1073535.55</v>
      </c>
      <c r="H16" s="65">
        <v>0</v>
      </c>
      <c r="I16" s="65">
        <v>0</v>
      </c>
      <c r="J16" s="135">
        <v>1142066.1399999999</v>
      </c>
      <c r="K16" s="66">
        <f t="shared" si="0"/>
        <v>106.38363489686017</v>
      </c>
      <c r="L16" s="66">
        <v>0</v>
      </c>
    </row>
    <row r="17" spans="2:12" x14ac:dyDescent="0.25">
      <c r="B17" s="6"/>
      <c r="C17" s="6">
        <v>64</v>
      </c>
      <c r="D17" s="6"/>
      <c r="E17" s="6"/>
      <c r="F17" s="6" t="s">
        <v>91</v>
      </c>
      <c r="G17" s="65">
        <v>200.05</v>
      </c>
      <c r="H17" s="65">
        <v>0</v>
      </c>
      <c r="I17" s="65">
        <v>0</v>
      </c>
      <c r="J17" s="135">
        <v>240.18</v>
      </c>
      <c r="K17" s="66">
        <f t="shared" si="0"/>
        <v>120.05998500374906</v>
      </c>
      <c r="L17" s="66">
        <v>0</v>
      </c>
    </row>
    <row r="18" spans="2:12" x14ac:dyDescent="0.25">
      <c r="B18" s="6"/>
      <c r="C18" s="6"/>
      <c r="D18" s="6">
        <v>641</v>
      </c>
      <c r="E18" s="6"/>
      <c r="F18" s="6" t="s">
        <v>92</v>
      </c>
      <c r="G18" s="65">
        <v>0.05</v>
      </c>
      <c r="H18" s="65">
        <v>0</v>
      </c>
      <c r="I18" s="65">
        <v>0</v>
      </c>
      <c r="J18" s="135">
        <v>0.18</v>
      </c>
      <c r="K18" s="66">
        <f t="shared" si="0"/>
        <v>359.99999999999994</v>
      </c>
      <c r="L18" s="66">
        <v>0</v>
      </c>
    </row>
    <row r="19" spans="2:12" x14ac:dyDescent="0.25">
      <c r="B19" s="6"/>
      <c r="C19" s="6"/>
      <c r="D19" s="6">
        <v>642</v>
      </c>
      <c r="E19" s="6"/>
      <c r="F19" s="6" t="s">
        <v>341</v>
      </c>
      <c r="G19" s="65">
        <v>200</v>
      </c>
      <c r="H19" s="65">
        <v>0</v>
      </c>
      <c r="I19" s="65">
        <v>0</v>
      </c>
      <c r="J19" s="135">
        <v>240</v>
      </c>
      <c r="K19" s="66">
        <f t="shared" si="0"/>
        <v>120</v>
      </c>
      <c r="L19" s="66">
        <v>0</v>
      </c>
    </row>
    <row r="20" spans="2:12" x14ac:dyDescent="0.25">
      <c r="B20" s="6"/>
      <c r="C20" s="6">
        <v>65</v>
      </c>
      <c r="D20" s="6"/>
      <c r="E20" s="6"/>
      <c r="F20" s="6" t="s">
        <v>81</v>
      </c>
      <c r="G20" s="65">
        <v>2005.75</v>
      </c>
      <c r="H20" s="65">
        <v>1500</v>
      </c>
      <c r="I20" s="65">
        <v>0</v>
      </c>
      <c r="J20" s="135">
        <v>308.92</v>
      </c>
      <c r="K20" s="66">
        <f t="shared" si="0"/>
        <v>15.401720054842331</v>
      </c>
      <c r="L20" s="66">
        <f t="shared" ref="L15:L39" si="1">J20/H20*100</f>
        <v>20.594666666666665</v>
      </c>
    </row>
    <row r="21" spans="2:12" x14ac:dyDescent="0.25">
      <c r="B21" s="6"/>
      <c r="C21" s="6"/>
      <c r="D21" s="6">
        <v>652</v>
      </c>
      <c r="E21" s="6"/>
      <c r="F21" s="6" t="s">
        <v>82</v>
      </c>
      <c r="G21" s="65">
        <v>2005.75</v>
      </c>
      <c r="H21" s="65">
        <v>0</v>
      </c>
      <c r="I21" s="65">
        <v>0</v>
      </c>
      <c r="J21" s="135">
        <v>308.92</v>
      </c>
      <c r="K21" s="66">
        <f t="shared" si="0"/>
        <v>15.401720054842331</v>
      </c>
      <c r="L21" s="66">
        <v>0</v>
      </c>
    </row>
    <row r="22" spans="2:12" x14ac:dyDescent="0.25">
      <c r="B22" s="6"/>
      <c r="C22" s="6"/>
      <c r="D22" s="6"/>
      <c r="E22" s="6">
        <v>6526</v>
      </c>
      <c r="F22" s="6" t="s">
        <v>83</v>
      </c>
      <c r="G22" s="65">
        <v>2005.75</v>
      </c>
      <c r="H22" s="65">
        <v>0</v>
      </c>
      <c r="I22" s="65">
        <v>0</v>
      </c>
      <c r="J22" s="135">
        <v>308.92</v>
      </c>
      <c r="K22" s="66">
        <f t="shared" si="0"/>
        <v>15.401720054842331</v>
      </c>
      <c r="L22" s="66">
        <v>0</v>
      </c>
    </row>
    <row r="23" spans="2:12" ht="25.5" x14ac:dyDescent="0.25">
      <c r="B23" s="6"/>
      <c r="C23" s="6">
        <v>66</v>
      </c>
      <c r="D23" s="7"/>
      <c r="E23" s="7"/>
      <c r="F23" s="10" t="s">
        <v>23</v>
      </c>
      <c r="G23" s="65">
        <v>2221.2600000000002</v>
      </c>
      <c r="H23" s="65">
        <v>2420</v>
      </c>
      <c r="I23" s="65">
        <v>0</v>
      </c>
      <c r="J23" s="135">
        <v>627</v>
      </c>
      <c r="K23" s="66">
        <f t="shared" si="0"/>
        <v>28.227222387293693</v>
      </c>
      <c r="L23" s="66">
        <f t="shared" si="1"/>
        <v>25.90909090909091</v>
      </c>
    </row>
    <row r="24" spans="2:12" ht="25.5" x14ac:dyDescent="0.25">
      <c r="B24" s="6"/>
      <c r="C24" s="25"/>
      <c r="D24" s="7">
        <v>661</v>
      </c>
      <c r="E24" s="7"/>
      <c r="F24" s="10" t="s">
        <v>24</v>
      </c>
      <c r="G24" s="65">
        <v>526</v>
      </c>
      <c r="H24" s="65">
        <v>0</v>
      </c>
      <c r="I24" s="65">
        <v>0</v>
      </c>
      <c r="J24" s="135">
        <v>615</v>
      </c>
      <c r="K24" s="66">
        <f t="shared" si="0"/>
        <v>116.92015209125475</v>
      </c>
      <c r="L24" s="66">
        <v>0</v>
      </c>
    </row>
    <row r="25" spans="2:12" x14ac:dyDescent="0.25">
      <c r="B25" s="6"/>
      <c r="C25" s="25"/>
      <c r="D25" s="7"/>
      <c r="E25" s="7">
        <v>6615</v>
      </c>
      <c r="F25" s="10" t="s">
        <v>77</v>
      </c>
      <c r="G25" s="65">
        <v>526</v>
      </c>
      <c r="H25" s="65">
        <v>0</v>
      </c>
      <c r="I25" s="65">
        <v>0</v>
      </c>
      <c r="J25" s="135">
        <v>615</v>
      </c>
      <c r="K25" s="66">
        <f t="shared" si="0"/>
        <v>116.92015209125475</v>
      </c>
      <c r="L25" s="66">
        <v>0</v>
      </c>
    </row>
    <row r="26" spans="2:12" x14ac:dyDescent="0.25">
      <c r="B26" s="6"/>
      <c r="C26" s="25"/>
      <c r="D26" s="7">
        <v>663</v>
      </c>
      <c r="E26" s="7"/>
      <c r="F26" s="10" t="s">
        <v>84</v>
      </c>
      <c r="G26" s="65">
        <v>150</v>
      </c>
      <c r="H26" s="65">
        <v>0</v>
      </c>
      <c r="I26" s="65">
        <v>0</v>
      </c>
      <c r="J26" s="135">
        <v>12</v>
      </c>
      <c r="K26" s="66">
        <f t="shared" si="0"/>
        <v>8</v>
      </c>
      <c r="L26" s="66">
        <v>0</v>
      </c>
    </row>
    <row r="27" spans="2:12" x14ac:dyDescent="0.25">
      <c r="B27" s="6"/>
      <c r="C27" s="25"/>
      <c r="D27" s="7"/>
      <c r="E27" s="7">
        <v>6631</v>
      </c>
      <c r="F27" s="10" t="s">
        <v>85</v>
      </c>
      <c r="G27" s="65">
        <v>150</v>
      </c>
      <c r="H27" s="65">
        <v>0</v>
      </c>
      <c r="I27" s="65">
        <v>0</v>
      </c>
      <c r="J27" s="135">
        <v>0</v>
      </c>
      <c r="K27" s="66">
        <f t="shared" si="0"/>
        <v>0</v>
      </c>
      <c r="L27" s="66">
        <v>0</v>
      </c>
    </row>
    <row r="28" spans="2:12" x14ac:dyDescent="0.25">
      <c r="B28" s="6"/>
      <c r="C28" s="25"/>
      <c r="D28" s="7"/>
      <c r="E28" s="7">
        <v>6632</v>
      </c>
      <c r="F28" s="10" t="s">
        <v>86</v>
      </c>
      <c r="G28" s="65">
        <v>0</v>
      </c>
      <c r="H28" s="65">
        <v>0</v>
      </c>
      <c r="I28" s="65">
        <v>0</v>
      </c>
      <c r="J28" s="135">
        <v>12</v>
      </c>
      <c r="K28" s="66">
        <v>0</v>
      </c>
      <c r="L28" s="66">
        <v>0</v>
      </c>
    </row>
    <row r="29" spans="2:12" x14ac:dyDescent="0.25">
      <c r="B29" s="6"/>
      <c r="C29" s="25">
        <v>67</v>
      </c>
      <c r="D29" s="7"/>
      <c r="E29" s="7"/>
      <c r="F29" s="10" t="s">
        <v>87</v>
      </c>
      <c r="G29" s="65">
        <v>214796</v>
      </c>
      <c r="H29" s="65">
        <v>326717</v>
      </c>
      <c r="I29" s="65">
        <v>0</v>
      </c>
      <c r="J29" s="135">
        <v>130916.71</v>
      </c>
      <c r="K29" s="66">
        <f t="shared" si="0"/>
        <v>60.949324009758101</v>
      </c>
      <c r="L29" s="66">
        <f t="shared" si="1"/>
        <v>40.070369769555917</v>
      </c>
    </row>
    <row r="30" spans="2:12" ht="25.5" x14ac:dyDescent="0.25">
      <c r="B30" s="6"/>
      <c r="C30" s="6"/>
      <c r="D30" s="7">
        <v>671</v>
      </c>
      <c r="E30" s="7"/>
      <c r="F30" s="10" t="s">
        <v>88</v>
      </c>
      <c r="G30" s="65">
        <v>114399.57</v>
      </c>
      <c r="H30" s="65">
        <v>0</v>
      </c>
      <c r="I30" s="65">
        <v>0</v>
      </c>
      <c r="J30" s="135">
        <v>130916.71</v>
      </c>
      <c r="K30" s="66">
        <f t="shared" si="0"/>
        <v>114.43811370969314</v>
      </c>
      <c r="L30" s="66">
        <v>0</v>
      </c>
    </row>
    <row r="31" spans="2:12" x14ac:dyDescent="0.25">
      <c r="B31" s="6"/>
      <c r="C31" s="6"/>
      <c r="D31" s="7"/>
      <c r="E31" s="7">
        <v>6711</v>
      </c>
      <c r="F31" s="10" t="s">
        <v>89</v>
      </c>
      <c r="G31" s="65">
        <v>114399.57</v>
      </c>
      <c r="H31" s="65">
        <v>0</v>
      </c>
      <c r="I31" s="65">
        <v>0</v>
      </c>
      <c r="J31" s="135">
        <v>130916.71</v>
      </c>
      <c r="K31" s="66">
        <f t="shared" si="0"/>
        <v>114.43811370969314</v>
      </c>
      <c r="L31" s="66">
        <v>0</v>
      </c>
    </row>
    <row r="32" spans="2:12" x14ac:dyDescent="0.25">
      <c r="B32" s="6"/>
      <c r="C32" s="6"/>
      <c r="D32" s="7"/>
      <c r="E32" s="7">
        <v>6712</v>
      </c>
      <c r="F32" s="10" t="s">
        <v>90</v>
      </c>
      <c r="G32" s="65">
        <v>0</v>
      </c>
      <c r="H32" s="65">
        <v>0</v>
      </c>
      <c r="I32" s="65">
        <v>0</v>
      </c>
      <c r="J32" s="136">
        <v>0</v>
      </c>
      <c r="K32" s="66">
        <v>0</v>
      </c>
      <c r="L32" s="66">
        <v>0</v>
      </c>
    </row>
    <row r="33" spans="2:12" x14ac:dyDescent="0.25">
      <c r="B33" s="6"/>
      <c r="C33" s="6">
        <v>68</v>
      </c>
      <c r="D33" s="7"/>
      <c r="E33" s="7"/>
      <c r="F33" s="10" t="s">
        <v>93</v>
      </c>
      <c r="G33" s="65">
        <v>0</v>
      </c>
      <c r="H33" s="65">
        <v>0</v>
      </c>
      <c r="I33" s="65">
        <v>0</v>
      </c>
      <c r="J33" s="136">
        <v>0</v>
      </c>
      <c r="K33" s="66">
        <v>0</v>
      </c>
      <c r="L33" s="66">
        <v>0</v>
      </c>
    </row>
    <row r="34" spans="2:12" x14ac:dyDescent="0.25">
      <c r="B34" s="6"/>
      <c r="C34" s="6"/>
      <c r="D34" s="7">
        <v>683</v>
      </c>
      <c r="E34" s="7"/>
      <c r="F34" s="10" t="s">
        <v>94</v>
      </c>
      <c r="G34" s="65">
        <v>0</v>
      </c>
      <c r="H34" s="65">
        <v>0</v>
      </c>
      <c r="I34" s="65">
        <v>0</v>
      </c>
      <c r="J34" s="136">
        <v>0</v>
      </c>
      <c r="K34" s="66">
        <v>0</v>
      </c>
      <c r="L34" s="66">
        <v>0</v>
      </c>
    </row>
    <row r="35" spans="2:12" s="36" customFormat="1" x14ac:dyDescent="0.25">
      <c r="B35" s="25">
        <v>7</v>
      </c>
      <c r="C35" s="25"/>
      <c r="D35" s="35"/>
      <c r="E35" s="35"/>
      <c r="F35" s="5" t="s">
        <v>3</v>
      </c>
      <c r="G35" s="65">
        <v>5000</v>
      </c>
      <c r="H35" s="65">
        <v>0</v>
      </c>
      <c r="I35" s="65">
        <v>0</v>
      </c>
      <c r="J35" s="136">
        <v>0</v>
      </c>
      <c r="K35" s="66">
        <v>0</v>
      </c>
      <c r="L35" s="66">
        <v>0</v>
      </c>
    </row>
    <row r="36" spans="2:12" x14ac:dyDescent="0.25">
      <c r="B36" s="6"/>
      <c r="C36" s="6">
        <v>72</v>
      </c>
      <c r="D36" s="7"/>
      <c r="E36" s="7"/>
      <c r="F36" s="30" t="s">
        <v>26</v>
      </c>
      <c r="G36" s="65">
        <v>5000</v>
      </c>
      <c r="H36" s="65">
        <v>0</v>
      </c>
      <c r="I36" s="65">
        <v>0</v>
      </c>
      <c r="J36" s="136">
        <v>0</v>
      </c>
      <c r="K36" s="66">
        <v>0</v>
      </c>
      <c r="L36" s="66">
        <v>0</v>
      </c>
    </row>
    <row r="37" spans="2:12" x14ac:dyDescent="0.25">
      <c r="B37" s="6"/>
      <c r="C37" s="6"/>
      <c r="D37" s="6">
        <v>711</v>
      </c>
      <c r="E37" s="6"/>
      <c r="F37" s="30" t="s">
        <v>337</v>
      </c>
      <c r="G37" s="65">
        <v>5000</v>
      </c>
      <c r="H37" s="65">
        <v>0</v>
      </c>
      <c r="I37" s="65">
        <v>0</v>
      </c>
      <c r="J37" s="136">
        <v>0</v>
      </c>
      <c r="K37" s="66">
        <f t="shared" si="0"/>
        <v>0</v>
      </c>
      <c r="L37" s="66">
        <v>0</v>
      </c>
    </row>
    <row r="38" spans="2:12" x14ac:dyDescent="0.25">
      <c r="B38" s="6"/>
      <c r="C38" s="6"/>
      <c r="D38" s="6"/>
      <c r="E38" s="6">
        <v>7111</v>
      </c>
      <c r="F38" s="30" t="s">
        <v>338</v>
      </c>
      <c r="G38" s="65">
        <v>5000</v>
      </c>
      <c r="H38" s="65">
        <v>0</v>
      </c>
      <c r="I38" s="65">
        <v>0</v>
      </c>
      <c r="J38" s="136">
        <v>0</v>
      </c>
      <c r="K38" s="66">
        <f t="shared" si="0"/>
        <v>0</v>
      </c>
      <c r="L38" s="66">
        <v>0</v>
      </c>
    </row>
    <row r="39" spans="2:12" x14ac:dyDescent="0.25">
      <c r="B39" s="10"/>
      <c r="C39" s="10"/>
      <c r="D39" s="10">
        <v>922</v>
      </c>
      <c r="E39" s="10"/>
      <c r="F39" s="24" t="s">
        <v>141</v>
      </c>
      <c r="G39" s="65">
        <v>9266.99</v>
      </c>
      <c r="H39" s="65">
        <v>0</v>
      </c>
      <c r="I39" s="65">
        <v>0</v>
      </c>
      <c r="J39" s="136">
        <v>42622.94</v>
      </c>
      <c r="K39" s="66">
        <f t="shared" si="0"/>
        <v>459.94373577612578</v>
      </c>
      <c r="L39" s="66">
        <v>0</v>
      </c>
    </row>
    <row r="40" spans="2:12" ht="25.5" x14ac:dyDescent="0.25">
      <c r="B40" s="171" t="s">
        <v>7</v>
      </c>
      <c r="C40" s="172"/>
      <c r="D40" s="172"/>
      <c r="E40" s="172"/>
      <c r="F40" s="173"/>
      <c r="G40" s="79" t="s">
        <v>334</v>
      </c>
      <c r="H40" s="79" t="s">
        <v>362</v>
      </c>
      <c r="I40" s="79" t="s">
        <v>363</v>
      </c>
      <c r="J40" s="79" t="s">
        <v>361</v>
      </c>
      <c r="K40" s="79" t="s">
        <v>17</v>
      </c>
      <c r="L40" s="79" t="s">
        <v>50</v>
      </c>
    </row>
    <row r="41" spans="2:12" ht="12.75" customHeight="1" x14ac:dyDescent="0.25">
      <c r="B41" s="171">
        <v>1</v>
      </c>
      <c r="C41" s="172"/>
      <c r="D41" s="172"/>
      <c r="E41" s="172"/>
      <c r="F41" s="173"/>
      <c r="G41" s="79">
        <v>2</v>
      </c>
      <c r="H41" s="79">
        <v>3</v>
      </c>
      <c r="I41" s="79">
        <v>4</v>
      </c>
      <c r="J41" s="79">
        <v>5</v>
      </c>
      <c r="K41" s="79" t="s">
        <v>19</v>
      </c>
      <c r="L41" s="79" t="s">
        <v>95</v>
      </c>
    </row>
    <row r="42" spans="2:12" x14ac:dyDescent="0.25">
      <c r="B42" s="5"/>
      <c r="C42" s="5"/>
      <c r="D42" s="5"/>
      <c r="E42" s="5"/>
      <c r="F42" s="5" t="s">
        <v>8</v>
      </c>
      <c r="G42" s="59">
        <v>1203329.8400000001</v>
      </c>
      <c r="H42" s="59">
        <f>H43+H91</f>
        <v>2517369</v>
      </c>
      <c r="I42" s="59">
        <v>0</v>
      </c>
      <c r="J42" s="125">
        <f>J43+J91</f>
        <v>1470352.36</v>
      </c>
      <c r="K42" s="136">
        <f>J42/G42</f>
        <v>1.2219030153860391</v>
      </c>
      <c r="L42" s="66">
        <f>J42/H42</f>
        <v>0.58408296916344016</v>
      </c>
    </row>
    <row r="43" spans="2:12" x14ac:dyDescent="0.25">
      <c r="B43" s="5">
        <v>3</v>
      </c>
      <c r="C43" s="5"/>
      <c r="D43" s="5"/>
      <c r="E43" s="5"/>
      <c r="F43" s="5" t="s">
        <v>4</v>
      </c>
      <c r="G43" s="65">
        <v>1202248.96</v>
      </c>
      <c r="H43" s="65">
        <f>H44+H53+H80+H84+H88</f>
        <v>2484867</v>
      </c>
      <c r="I43" s="65">
        <v>0</v>
      </c>
      <c r="J43" s="135">
        <v>1470090.36</v>
      </c>
      <c r="K43" s="136">
        <f t="shared" ref="K43:K95" si="2">J43/G43</f>
        <v>1.2227836404200343</v>
      </c>
      <c r="L43" s="66">
        <f t="shared" ref="L43:L96" si="3">J43/H43</f>
        <v>0.59161732197336925</v>
      </c>
    </row>
    <row r="44" spans="2:12" x14ac:dyDescent="0.25">
      <c r="B44" s="5"/>
      <c r="C44" s="10">
        <v>31</v>
      </c>
      <c r="D44" s="10"/>
      <c r="E44" s="10"/>
      <c r="F44" s="10" t="s">
        <v>5</v>
      </c>
      <c r="G44" s="65">
        <v>1012375.5</v>
      </c>
      <c r="H44" s="65">
        <f>H45+H49+H50</f>
        <v>2060438</v>
      </c>
      <c r="I44" s="65">
        <v>0</v>
      </c>
      <c r="J44" s="136">
        <v>1290648.3400000001</v>
      </c>
      <c r="K44" s="136">
        <f t="shared" si="2"/>
        <v>1.2748711718132255</v>
      </c>
      <c r="L44" s="66">
        <f t="shared" si="3"/>
        <v>0.6263951354032492</v>
      </c>
    </row>
    <row r="45" spans="2:12" x14ac:dyDescent="0.25">
      <c r="B45" s="6"/>
      <c r="C45" s="6"/>
      <c r="D45" s="6">
        <v>311</v>
      </c>
      <c r="E45" s="6"/>
      <c r="F45" s="6" t="s">
        <v>27</v>
      </c>
      <c r="G45" s="65">
        <v>837297.07</v>
      </c>
      <c r="H45" s="65">
        <v>1687200</v>
      </c>
      <c r="I45" s="65">
        <v>0</v>
      </c>
      <c r="J45" s="136">
        <v>1077300</v>
      </c>
      <c r="K45" s="136">
        <f t="shared" si="2"/>
        <v>1.2866401168703481</v>
      </c>
      <c r="L45" s="66">
        <f t="shared" si="3"/>
        <v>0.63851351351351349</v>
      </c>
    </row>
    <row r="46" spans="2:12" x14ac:dyDescent="0.25">
      <c r="B46" s="6"/>
      <c r="C46" s="6"/>
      <c r="D46" s="6"/>
      <c r="E46" s="6">
        <v>3111</v>
      </c>
      <c r="F46" s="6" t="s">
        <v>28</v>
      </c>
      <c r="G46" s="65">
        <v>826149.12</v>
      </c>
      <c r="H46" s="65">
        <v>0</v>
      </c>
      <c r="I46" s="65">
        <v>0</v>
      </c>
      <c r="J46" s="136">
        <v>1060821.8600000001</v>
      </c>
      <c r="K46" s="136">
        <f t="shared" si="2"/>
        <v>1.2840561519934803</v>
      </c>
      <c r="L46" s="66">
        <v>0</v>
      </c>
    </row>
    <row r="47" spans="2:12" x14ac:dyDescent="0.25">
      <c r="B47" s="6"/>
      <c r="C47" s="6"/>
      <c r="D47" s="6"/>
      <c r="E47" s="6">
        <v>3113</v>
      </c>
      <c r="F47" s="6" t="s">
        <v>96</v>
      </c>
      <c r="G47" s="65">
        <v>3266.13</v>
      </c>
      <c r="H47" s="65">
        <v>0</v>
      </c>
      <c r="I47" s="65">
        <v>0</v>
      </c>
      <c r="J47" s="136">
        <v>6052.73</v>
      </c>
      <c r="K47" s="136">
        <f t="shared" si="2"/>
        <v>1.8531809817735361</v>
      </c>
      <c r="L47" s="66">
        <v>0</v>
      </c>
    </row>
    <row r="48" spans="2:12" x14ac:dyDescent="0.25">
      <c r="B48" s="6"/>
      <c r="C48" s="6"/>
      <c r="D48" s="6"/>
      <c r="E48" s="6">
        <v>3114</v>
      </c>
      <c r="F48" s="6" t="s">
        <v>97</v>
      </c>
      <c r="G48" s="65">
        <v>7881.82</v>
      </c>
      <c r="H48" s="65">
        <v>0</v>
      </c>
      <c r="I48" s="65">
        <v>0</v>
      </c>
      <c r="J48" s="136">
        <v>10425.41</v>
      </c>
      <c r="K48" s="136">
        <f t="shared" si="2"/>
        <v>1.3227160731912173</v>
      </c>
      <c r="L48" s="66">
        <v>0</v>
      </c>
    </row>
    <row r="49" spans="2:12" x14ac:dyDescent="0.25">
      <c r="B49" s="6"/>
      <c r="C49" s="6"/>
      <c r="D49" s="6">
        <v>312</v>
      </c>
      <c r="E49" s="6"/>
      <c r="F49" s="6" t="s">
        <v>98</v>
      </c>
      <c r="G49" s="65">
        <v>35913.980000000003</v>
      </c>
      <c r="H49" s="65">
        <v>100200</v>
      </c>
      <c r="I49" s="65">
        <v>0</v>
      </c>
      <c r="J49" s="136">
        <v>36687.629999999997</v>
      </c>
      <c r="K49" s="136">
        <f t="shared" si="2"/>
        <v>1.0215417505940583</v>
      </c>
      <c r="L49" s="66">
        <f t="shared" si="3"/>
        <v>0.3661440119760479</v>
      </c>
    </row>
    <row r="50" spans="2:12" x14ac:dyDescent="0.25">
      <c r="B50" s="6"/>
      <c r="C50" s="6"/>
      <c r="D50" s="6">
        <v>313</v>
      </c>
      <c r="E50" s="6"/>
      <c r="F50" s="6" t="s">
        <v>99</v>
      </c>
      <c r="G50" s="65">
        <v>139164.45000000001</v>
      </c>
      <c r="H50" s="65">
        <v>273038</v>
      </c>
      <c r="I50" s="65">
        <v>0</v>
      </c>
      <c r="J50" s="136">
        <v>176660.71</v>
      </c>
      <c r="K50" s="136">
        <f t="shared" si="2"/>
        <v>1.2694384952478883</v>
      </c>
      <c r="L50" s="66">
        <f t="shared" si="3"/>
        <v>0.64701876661856583</v>
      </c>
    </row>
    <row r="51" spans="2:12" x14ac:dyDescent="0.25">
      <c r="B51" s="6"/>
      <c r="C51" s="6"/>
      <c r="D51" s="6"/>
      <c r="E51" s="6">
        <v>3132</v>
      </c>
      <c r="F51" s="6" t="s">
        <v>100</v>
      </c>
      <c r="G51" s="65">
        <v>139165.45000000001</v>
      </c>
      <c r="H51" s="65">
        <v>0</v>
      </c>
      <c r="I51" s="65">
        <v>0</v>
      </c>
      <c r="J51" s="136">
        <v>176660.71</v>
      </c>
      <c r="K51" s="136">
        <f t="shared" si="2"/>
        <v>1.2694293734544024</v>
      </c>
      <c r="L51" s="66">
        <v>0</v>
      </c>
    </row>
    <row r="52" spans="2:12" x14ac:dyDescent="0.25">
      <c r="B52" s="6"/>
      <c r="C52" s="6"/>
      <c r="D52" s="6"/>
      <c r="E52" s="6">
        <v>3133</v>
      </c>
      <c r="F52" s="6" t="s">
        <v>101</v>
      </c>
      <c r="G52" s="65">
        <v>0</v>
      </c>
      <c r="H52" s="65">
        <v>0</v>
      </c>
      <c r="I52" s="65">
        <v>0</v>
      </c>
      <c r="J52" s="136">
        <v>0</v>
      </c>
      <c r="K52" s="136">
        <v>0</v>
      </c>
      <c r="L52" s="66">
        <v>0</v>
      </c>
    </row>
    <row r="53" spans="2:12" x14ac:dyDescent="0.25">
      <c r="B53" s="6"/>
      <c r="C53" s="6">
        <v>32</v>
      </c>
      <c r="D53" s="7"/>
      <c r="E53" s="7"/>
      <c r="F53" s="6" t="s">
        <v>13</v>
      </c>
      <c r="G53" s="65">
        <v>188306.4</v>
      </c>
      <c r="H53" s="65">
        <f>H54+H59+H65+H73+H74</f>
        <v>343999</v>
      </c>
      <c r="I53" s="65">
        <v>0</v>
      </c>
      <c r="J53" s="136">
        <v>177904.15</v>
      </c>
      <c r="K53" s="136">
        <f t="shared" si="2"/>
        <v>0.94475891419516278</v>
      </c>
      <c r="L53" s="66">
        <f t="shared" si="3"/>
        <v>0.51716473013002939</v>
      </c>
    </row>
    <row r="54" spans="2:12" x14ac:dyDescent="0.25">
      <c r="B54" s="6"/>
      <c r="C54" s="6"/>
      <c r="D54" s="6">
        <v>321</v>
      </c>
      <c r="E54" s="6"/>
      <c r="F54" s="6" t="s">
        <v>29</v>
      </c>
      <c r="G54" s="65">
        <v>22691.51</v>
      </c>
      <c r="H54" s="65">
        <v>38100</v>
      </c>
      <c r="I54" s="65">
        <v>0</v>
      </c>
      <c r="J54" s="136">
        <v>24557.26</v>
      </c>
      <c r="K54" s="136">
        <f t="shared" si="2"/>
        <v>1.0822223818511858</v>
      </c>
      <c r="L54" s="66">
        <f t="shared" si="3"/>
        <v>0.6445475065616797</v>
      </c>
    </row>
    <row r="55" spans="2:12" x14ac:dyDescent="0.25">
      <c r="B55" s="6"/>
      <c r="C55" s="25"/>
      <c r="D55" s="6"/>
      <c r="E55" s="6">
        <v>3211</v>
      </c>
      <c r="F55" s="30" t="s">
        <v>30</v>
      </c>
      <c r="G55" s="65">
        <v>3514.33</v>
      </c>
      <c r="H55" s="65">
        <v>0</v>
      </c>
      <c r="I55" s="65">
        <v>0</v>
      </c>
      <c r="J55" s="136">
        <v>5671.82</v>
      </c>
      <c r="K55" s="136">
        <f t="shared" si="2"/>
        <v>1.6139121824074574</v>
      </c>
      <c r="L55" s="66">
        <v>0</v>
      </c>
    </row>
    <row r="56" spans="2:12" x14ac:dyDescent="0.25">
      <c r="B56" s="6"/>
      <c r="C56" s="25"/>
      <c r="D56" s="6"/>
      <c r="E56" s="7">
        <v>3212</v>
      </c>
      <c r="F56" s="7" t="s">
        <v>102</v>
      </c>
      <c r="G56" s="65">
        <v>19147.18</v>
      </c>
      <c r="H56" s="65">
        <v>0</v>
      </c>
      <c r="I56" s="65">
        <v>0</v>
      </c>
      <c r="J56" s="136">
        <v>18414.939999999999</v>
      </c>
      <c r="K56" s="136">
        <f t="shared" si="2"/>
        <v>0.96175729271882326</v>
      </c>
      <c r="L56" s="66">
        <v>0</v>
      </c>
    </row>
    <row r="57" spans="2:12" x14ac:dyDescent="0.25">
      <c r="B57" s="6"/>
      <c r="C57" s="25"/>
      <c r="D57" s="6"/>
      <c r="E57" s="7">
        <v>3213</v>
      </c>
      <c r="F57" s="7" t="s">
        <v>103</v>
      </c>
      <c r="G57" s="65">
        <v>30</v>
      </c>
      <c r="H57" s="65">
        <v>0</v>
      </c>
      <c r="I57" s="65">
        <v>0</v>
      </c>
      <c r="J57" s="136">
        <v>0</v>
      </c>
      <c r="K57" s="136">
        <v>0</v>
      </c>
      <c r="L57" s="66">
        <v>0</v>
      </c>
    </row>
    <row r="58" spans="2:12" x14ac:dyDescent="0.25">
      <c r="B58" s="6"/>
      <c r="C58" s="25"/>
      <c r="D58" s="6"/>
      <c r="E58" s="7">
        <v>3214</v>
      </c>
      <c r="F58" s="7" t="s">
        <v>104</v>
      </c>
      <c r="G58" s="65">
        <v>0</v>
      </c>
      <c r="H58" s="65">
        <v>0</v>
      </c>
      <c r="I58" s="65">
        <v>0</v>
      </c>
      <c r="J58" s="136">
        <v>470.5</v>
      </c>
      <c r="K58" s="136">
        <v>0</v>
      </c>
      <c r="L58" s="66">
        <v>0</v>
      </c>
    </row>
    <row r="59" spans="2:12" x14ac:dyDescent="0.25">
      <c r="B59" s="6"/>
      <c r="C59" s="25"/>
      <c r="D59" s="7">
        <v>322</v>
      </c>
      <c r="F59" s="58" t="s">
        <v>105</v>
      </c>
      <c r="G59" s="74">
        <v>108384.88</v>
      </c>
      <c r="H59" s="137">
        <v>194369</v>
      </c>
      <c r="I59" s="65">
        <v>0</v>
      </c>
      <c r="J59" s="138">
        <v>96279.19</v>
      </c>
      <c r="K59" s="136">
        <f t="shared" si="2"/>
        <v>0.88830831385337139</v>
      </c>
      <c r="L59" s="66">
        <f t="shared" si="3"/>
        <v>0.49534231281737318</v>
      </c>
    </row>
    <row r="60" spans="2:12" x14ac:dyDescent="0.25">
      <c r="B60" s="6"/>
      <c r="C60" s="25"/>
      <c r="D60" s="7"/>
      <c r="E60" s="7">
        <v>3221</v>
      </c>
      <c r="F60" s="7" t="s">
        <v>106</v>
      </c>
      <c r="G60" s="65">
        <v>6576.73</v>
      </c>
      <c r="H60" s="65">
        <v>0</v>
      </c>
      <c r="I60" s="65">
        <v>0</v>
      </c>
      <c r="J60" s="136">
        <v>9041.52</v>
      </c>
      <c r="K60" s="136">
        <f t="shared" si="2"/>
        <v>1.3747743939617409</v>
      </c>
      <c r="L60" s="66">
        <v>0</v>
      </c>
    </row>
    <row r="61" spans="2:12" x14ac:dyDescent="0.25">
      <c r="B61" s="6"/>
      <c r="C61" s="25"/>
      <c r="D61" s="7"/>
      <c r="E61" s="7">
        <v>3222</v>
      </c>
      <c r="F61" s="7" t="s">
        <v>107</v>
      </c>
      <c r="G61" s="65">
        <v>78655.839999999997</v>
      </c>
      <c r="H61" s="65">
        <v>0</v>
      </c>
      <c r="I61" s="65">
        <v>0</v>
      </c>
      <c r="J61" s="136">
        <v>76923.289999999994</v>
      </c>
      <c r="K61" s="136">
        <f t="shared" si="2"/>
        <v>0.97797302781331941</v>
      </c>
      <c r="L61" s="66">
        <v>0</v>
      </c>
    </row>
    <row r="62" spans="2:12" x14ac:dyDescent="0.25">
      <c r="B62" s="6"/>
      <c r="C62" s="6"/>
      <c r="D62" s="7"/>
      <c r="E62" s="58">
        <v>3223</v>
      </c>
      <c r="F62" s="58" t="s">
        <v>108</v>
      </c>
      <c r="G62" s="74">
        <v>16906.29</v>
      </c>
      <c r="H62" s="74">
        <v>0</v>
      </c>
      <c r="I62" s="65">
        <v>0</v>
      </c>
      <c r="J62" s="138">
        <v>8909.7900000000009</v>
      </c>
      <c r="K62" s="136">
        <f t="shared" si="2"/>
        <v>0.52701036123241707</v>
      </c>
      <c r="L62" s="66">
        <v>0</v>
      </c>
    </row>
    <row r="63" spans="2:12" x14ac:dyDescent="0.25">
      <c r="B63" s="6"/>
      <c r="C63" s="6"/>
      <c r="D63" s="7"/>
      <c r="E63" s="7">
        <v>3224</v>
      </c>
      <c r="F63" s="7" t="s">
        <v>109</v>
      </c>
      <c r="G63" s="65">
        <v>602.04</v>
      </c>
      <c r="H63" s="65">
        <v>0</v>
      </c>
      <c r="I63" s="65">
        <v>0</v>
      </c>
      <c r="J63" s="136">
        <v>817.92</v>
      </c>
      <c r="K63" s="136">
        <f t="shared" si="2"/>
        <v>1.3585808251943392</v>
      </c>
      <c r="L63" s="66">
        <v>0</v>
      </c>
    </row>
    <row r="64" spans="2:12" x14ac:dyDescent="0.25">
      <c r="B64" s="6"/>
      <c r="C64" s="6"/>
      <c r="D64" s="7"/>
      <c r="E64" s="7">
        <v>3225</v>
      </c>
      <c r="F64" s="7" t="s">
        <v>110</v>
      </c>
      <c r="G64" s="65">
        <v>5643.98</v>
      </c>
      <c r="H64" s="65">
        <v>0</v>
      </c>
      <c r="I64" s="65">
        <v>0</v>
      </c>
      <c r="J64" s="136">
        <v>586.66999999999996</v>
      </c>
      <c r="K64" s="136">
        <f t="shared" si="2"/>
        <v>0.10394615147466858</v>
      </c>
      <c r="L64" s="66">
        <v>0</v>
      </c>
    </row>
    <row r="65" spans="2:12" x14ac:dyDescent="0.25">
      <c r="B65" s="6"/>
      <c r="C65" s="6"/>
      <c r="D65" s="7">
        <v>323</v>
      </c>
      <c r="E65" s="7"/>
      <c r="F65" s="7" t="s">
        <v>111</v>
      </c>
      <c r="G65" s="65">
        <v>52117.41</v>
      </c>
      <c r="H65" s="65">
        <v>104330</v>
      </c>
      <c r="I65" s="65">
        <v>0</v>
      </c>
      <c r="J65" s="136">
        <v>54229.52</v>
      </c>
      <c r="K65" s="136">
        <f t="shared" si="2"/>
        <v>1.040525996974907</v>
      </c>
      <c r="L65" s="66">
        <f t="shared" si="3"/>
        <v>0.51978836384549021</v>
      </c>
    </row>
    <row r="66" spans="2:12" x14ac:dyDescent="0.25">
      <c r="B66" s="6"/>
      <c r="C66" s="6"/>
      <c r="D66" s="7"/>
      <c r="E66" s="7">
        <v>3231</v>
      </c>
      <c r="F66" s="7" t="s">
        <v>112</v>
      </c>
      <c r="G66" s="65">
        <v>24438.75</v>
      </c>
      <c r="H66" s="65">
        <v>0</v>
      </c>
      <c r="I66" s="65">
        <v>0</v>
      </c>
      <c r="J66" s="136">
        <v>25456.880000000001</v>
      </c>
      <c r="K66" s="136">
        <f t="shared" si="2"/>
        <v>1.0416604777249245</v>
      </c>
      <c r="L66" s="66">
        <v>0</v>
      </c>
    </row>
    <row r="67" spans="2:12" x14ac:dyDescent="0.25">
      <c r="B67" s="6"/>
      <c r="C67" s="6"/>
      <c r="D67" s="7"/>
      <c r="E67" s="7">
        <v>3232</v>
      </c>
      <c r="F67" s="7" t="s">
        <v>113</v>
      </c>
      <c r="G67" s="65">
        <v>2501.84</v>
      </c>
      <c r="H67" s="65">
        <v>0</v>
      </c>
      <c r="I67" s="65">
        <v>0</v>
      </c>
      <c r="J67" s="136">
        <v>7509.1</v>
      </c>
      <c r="K67" s="136">
        <f t="shared" si="2"/>
        <v>3.0014309468231382</v>
      </c>
      <c r="L67" s="66">
        <v>0</v>
      </c>
    </row>
    <row r="68" spans="2:12" x14ac:dyDescent="0.25">
      <c r="B68" s="6"/>
      <c r="C68" s="6"/>
      <c r="D68" s="7"/>
      <c r="E68" s="7">
        <v>3234</v>
      </c>
      <c r="F68" s="7" t="s">
        <v>114</v>
      </c>
      <c r="G68" s="65">
        <v>4571.8900000000003</v>
      </c>
      <c r="H68" s="65">
        <v>0</v>
      </c>
      <c r="I68" s="65">
        <v>0</v>
      </c>
      <c r="J68" s="136">
        <v>285</v>
      </c>
      <c r="K68" s="136">
        <f t="shared" si="2"/>
        <v>6.2337457812852014E-2</v>
      </c>
      <c r="L68" s="66">
        <v>0</v>
      </c>
    </row>
    <row r="69" spans="2:12" x14ac:dyDescent="0.25">
      <c r="B69" s="6"/>
      <c r="C69" s="6"/>
      <c r="D69" s="7"/>
      <c r="E69" s="7">
        <v>3236</v>
      </c>
      <c r="F69" s="7" t="s">
        <v>115</v>
      </c>
      <c r="G69" s="65">
        <v>240.26</v>
      </c>
      <c r="H69" s="65">
        <v>0</v>
      </c>
      <c r="I69" s="65">
        <v>0</v>
      </c>
      <c r="J69" s="136">
        <v>4959.21</v>
      </c>
      <c r="K69" s="136">
        <f t="shared" si="2"/>
        <v>20.641013901606595</v>
      </c>
      <c r="L69" s="66">
        <v>0</v>
      </c>
    </row>
    <row r="70" spans="2:12" x14ac:dyDescent="0.25">
      <c r="B70" s="6"/>
      <c r="C70" s="6"/>
      <c r="D70" s="7"/>
      <c r="E70" s="7">
        <v>3237</v>
      </c>
      <c r="F70" s="7" t="s">
        <v>116</v>
      </c>
      <c r="G70" s="65">
        <v>12620</v>
      </c>
      <c r="H70" s="65">
        <v>0</v>
      </c>
      <c r="I70" s="65">
        <v>0</v>
      </c>
      <c r="J70" s="136">
        <v>1979.6</v>
      </c>
      <c r="K70" s="136">
        <f t="shared" si="2"/>
        <v>0.1568621236133122</v>
      </c>
      <c r="L70" s="66">
        <v>0</v>
      </c>
    </row>
    <row r="71" spans="2:12" x14ac:dyDescent="0.25">
      <c r="B71" s="6"/>
      <c r="C71" s="6"/>
      <c r="D71" s="7"/>
      <c r="E71" s="7">
        <v>3238</v>
      </c>
      <c r="F71" s="7" t="s">
        <v>117</v>
      </c>
      <c r="G71" s="65">
        <v>4405.8100000000004</v>
      </c>
      <c r="H71" s="65">
        <v>0</v>
      </c>
      <c r="I71" s="65">
        <v>0</v>
      </c>
      <c r="J71" s="136">
        <v>5075.3100000000004</v>
      </c>
      <c r="K71" s="136">
        <f t="shared" si="2"/>
        <v>1.1519584367006295</v>
      </c>
      <c r="L71" s="66">
        <v>0</v>
      </c>
    </row>
    <row r="72" spans="2:12" x14ac:dyDescent="0.25">
      <c r="B72" s="6"/>
      <c r="C72" s="6"/>
      <c r="D72" s="7"/>
      <c r="E72" s="7">
        <v>3239</v>
      </c>
      <c r="F72" s="7" t="s">
        <v>118</v>
      </c>
      <c r="G72" s="65">
        <v>2852.41</v>
      </c>
      <c r="H72" s="65">
        <v>0</v>
      </c>
      <c r="I72" s="65">
        <v>0</v>
      </c>
      <c r="J72" s="136">
        <v>4285.21</v>
      </c>
      <c r="K72" s="136">
        <f t="shared" si="2"/>
        <v>1.5023120799604546</v>
      </c>
      <c r="L72" s="66">
        <v>0</v>
      </c>
    </row>
    <row r="73" spans="2:12" x14ac:dyDescent="0.25">
      <c r="B73" s="6"/>
      <c r="C73" s="6"/>
      <c r="D73" s="7">
        <v>324</v>
      </c>
      <c r="E73" s="7"/>
      <c r="F73" s="7" t="s">
        <v>119</v>
      </c>
      <c r="G73" s="65">
        <v>488</v>
      </c>
      <c r="H73" s="65">
        <v>800</v>
      </c>
      <c r="I73" s="65">
        <v>0</v>
      </c>
      <c r="J73" s="136">
        <v>543</v>
      </c>
      <c r="K73" s="136">
        <f t="shared" si="2"/>
        <v>1.1127049180327868</v>
      </c>
      <c r="L73" s="66">
        <f t="shared" si="3"/>
        <v>0.67874999999999996</v>
      </c>
    </row>
    <row r="74" spans="2:12" x14ac:dyDescent="0.25">
      <c r="B74" s="6"/>
      <c r="C74" s="6"/>
      <c r="D74" s="7">
        <v>329</v>
      </c>
      <c r="E74" s="7"/>
      <c r="F74" s="7" t="s">
        <v>120</v>
      </c>
      <c r="G74" s="65">
        <v>4624.6000000000004</v>
      </c>
      <c r="H74" s="65">
        <v>6400</v>
      </c>
      <c r="I74" s="65">
        <v>0</v>
      </c>
      <c r="J74" s="136">
        <v>2295.1799999999998</v>
      </c>
      <c r="K74" s="136">
        <f t="shared" si="2"/>
        <v>0.49629805821043976</v>
      </c>
      <c r="L74" s="66">
        <f t="shared" si="3"/>
        <v>0.35862187499999998</v>
      </c>
    </row>
    <row r="75" spans="2:12" x14ac:dyDescent="0.25">
      <c r="B75" s="6"/>
      <c r="C75" s="6"/>
      <c r="D75" s="7"/>
      <c r="E75" s="7">
        <v>3292</v>
      </c>
      <c r="F75" s="7" t="s">
        <v>121</v>
      </c>
      <c r="G75" s="65">
        <v>0</v>
      </c>
      <c r="H75" s="65">
        <v>0</v>
      </c>
      <c r="I75" s="65">
        <v>0</v>
      </c>
      <c r="J75" s="136">
        <v>427.98</v>
      </c>
      <c r="K75" s="136">
        <v>0</v>
      </c>
      <c r="L75" s="66">
        <v>0</v>
      </c>
    </row>
    <row r="76" spans="2:12" x14ac:dyDescent="0.25">
      <c r="B76" s="6"/>
      <c r="C76" s="6"/>
      <c r="D76" s="7"/>
      <c r="E76" s="7">
        <v>3294</v>
      </c>
      <c r="F76" s="7" t="s">
        <v>122</v>
      </c>
      <c r="G76" s="65">
        <v>458.09</v>
      </c>
      <c r="H76" s="65">
        <v>0</v>
      </c>
      <c r="I76" s="65">
        <v>0</v>
      </c>
      <c r="J76" s="136">
        <v>260</v>
      </c>
      <c r="K76" s="136">
        <f t="shared" si="2"/>
        <v>0.56757405749961798</v>
      </c>
      <c r="L76" s="66">
        <v>0</v>
      </c>
    </row>
    <row r="77" spans="2:12" x14ac:dyDescent="0.25">
      <c r="B77" s="6"/>
      <c r="C77" s="6"/>
      <c r="D77" s="7"/>
      <c r="E77" s="7">
        <v>3295</v>
      </c>
      <c r="F77" s="7" t="s">
        <v>123</v>
      </c>
      <c r="G77" s="65">
        <v>2713.43</v>
      </c>
      <c r="H77" s="65">
        <v>0</v>
      </c>
      <c r="I77" s="65">
        <v>0</v>
      </c>
      <c r="J77" s="136">
        <v>1332.2</v>
      </c>
      <c r="K77" s="136">
        <f t="shared" si="2"/>
        <v>0.49096530958970752</v>
      </c>
      <c r="L77" s="66">
        <v>0</v>
      </c>
    </row>
    <row r="78" spans="2:12" x14ac:dyDescent="0.25">
      <c r="B78" s="6"/>
      <c r="C78" s="6"/>
      <c r="D78" s="7"/>
      <c r="E78" s="7">
        <v>3296</v>
      </c>
      <c r="F78" s="7" t="s">
        <v>124</v>
      </c>
      <c r="G78" s="65">
        <v>0</v>
      </c>
      <c r="H78" s="65">
        <v>0</v>
      </c>
      <c r="I78" s="65">
        <v>0</v>
      </c>
      <c r="J78" s="136">
        <v>0</v>
      </c>
      <c r="K78" s="136">
        <v>0</v>
      </c>
      <c r="L78" s="66">
        <v>0</v>
      </c>
    </row>
    <row r="79" spans="2:12" x14ac:dyDescent="0.25">
      <c r="B79" s="6"/>
      <c r="C79" s="6"/>
      <c r="D79" s="7"/>
      <c r="E79" s="7">
        <v>3299</v>
      </c>
      <c r="F79" s="7" t="s">
        <v>125</v>
      </c>
      <c r="G79" s="65">
        <v>1453.08</v>
      </c>
      <c r="H79" s="65">
        <v>0</v>
      </c>
      <c r="I79" s="65">
        <v>0</v>
      </c>
      <c r="J79" s="136">
        <v>275</v>
      </c>
      <c r="K79" s="136">
        <f t="shared" si="2"/>
        <v>0.18925317257136565</v>
      </c>
      <c r="L79" s="66">
        <v>0</v>
      </c>
    </row>
    <row r="80" spans="2:12" x14ac:dyDescent="0.25">
      <c r="B80" s="6"/>
      <c r="C80" s="6">
        <v>34</v>
      </c>
      <c r="D80" s="7"/>
      <c r="E80" s="7"/>
      <c r="F80" s="7" t="s">
        <v>126</v>
      </c>
      <c r="G80" s="65">
        <v>281.39</v>
      </c>
      <c r="H80" s="65">
        <v>600</v>
      </c>
      <c r="I80" s="65">
        <v>0</v>
      </c>
      <c r="J80" s="136">
        <v>337.2</v>
      </c>
      <c r="K80" s="136">
        <f t="shared" si="2"/>
        <v>1.198336827890117</v>
      </c>
      <c r="L80" s="66">
        <f t="shared" si="3"/>
        <v>0.56199999999999994</v>
      </c>
    </row>
    <row r="81" spans="2:12" x14ac:dyDescent="0.25">
      <c r="B81" s="6"/>
      <c r="C81" s="6"/>
      <c r="D81" s="7">
        <v>343</v>
      </c>
      <c r="E81" s="7"/>
      <c r="F81" s="7" t="s">
        <v>127</v>
      </c>
      <c r="G81" s="65">
        <v>281.39</v>
      </c>
      <c r="H81" s="65">
        <v>600</v>
      </c>
      <c r="I81" s="65">
        <v>0</v>
      </c>
      <c r="J81" s="136">
        <v>337.2</v>
      </c>
      <c r="K81" s="136">
        <f t="shared" si="2"/>
        <v>1.198336827890117</v>
      </c>
      <c r="L81" s="66">
        <v>0</v>
      </c>
    </row>
    <row r="82" spans="2:12" x14ac:dyDescent="0.25">
      <c r="B82" s="6"/>
      <c r="C82" s="6"/>
      <c r="D82" s="7"/>
      <c r="E82" s="7">
        <v>3431</v>
      </c>
      <c r="F82" s="7" t="s">
        <v>128</v>
      </c>
      <c r="G82" s="65">
        <v>281.39</v>
      </c>
      <c r="H82" s="65">
        <v>0</v>
      </c>
      <c r="I82" s="65">
        <v>0</v>
      </c>
      <c r="J82" s="136">
        <v>337.2</v>
      </c>
      <c r="K82" s="136">
        <f t="shared" si="2"/>
        <v>1.198336827890117</v>
      </c>
      <c r="L82" s="66">
        <v>0</v>
      </c>
    </row>
    <row r="83" spans="2:12" x14ac:dyDescent="0.25">
      <c r="B83" s="6"/>
      <c r="C83" s="6"/>
      <c r="D83" s="7"/>
      <c r="E83" s="7">
        <v>3433</v>
      </c>
      <c r="F83" s="7" t="s">
        <v>129</v>
      </c>
      <c r="G83" s="65">
        <v>0</v>
      </c>
      <c r="H83" s="65">
        <v>0</v>
      </c>
      <c r="I83" s="65">
        <v>0</v>
      </c>
      <c r="J83" s="136">
        <v>0</v>
      </c>
      <c r="K83" s="136">
        <v>0</v>
      </c>
      <c r="L83" s="66">
        <v>0</v>
      </c>
    </row>
    <row r="84" spans="2:12" x14ac:dyDescent="0.25">
      <c r="B84" s="6"/>
      <c r="C84" s="6">
        <v>37</v>
      </c>
      <c r="D84" s="7"/>
      <c r="E84" s="7"/>
      <c r="F84" s="7" t="s">
        <v>130</v>
      </c>
      <c r="G84" s="65">
        <v>0</v>
      </c>
      <c r="H84" s="65">
        <v>78480</v>
      </c>
      <c r="I84" s="65">
        <v>0</v>
      </c>
      <c r="J84" s="136">
        <v>0</v>
      </c>
      <c r="K84" s="136">
        <v>0</v>
      </c>
      <c r="L84" s="66">
        <f t="shared" si="3"/>
        <v>0</v>
      </c>
    </row>
    <row r="85" spans="2:12" x14ac:dyDescent="0.25">
      <c r="B85" s="6"/>
      <c r="C85" s="6"/>
      <c r="D85" s="7">
        <v>372</v>
      </c>
      <c r="E85" s="7"/>
      <c r="F85" s="7" t="s">
        <v>131</v>
      </c>
      <c r="G85" s="65">
        <v>0</v>
      </c>
      <c r="H85" s="65">
        <v>78480</v>
      </c>
      <c r="I85" s="65">
        <v>0</v>
      </c>
      <c r="J85" s="136">
        <v>0</v>
      </c>
      <c r="K85" s="136">
        <v>0</v>
      </c>
      <c r="L85" s="66">
        <f t="shared" si="3"/>
        <v>0</v>
      </c>
    </row>
    <row r="86" spans="2:12" x14ac:dyDescent="0.25">
      <c r="B86" s="6"/>
      <c r="C86" s="6"/>
      <c r="D86" s="7"/>
      <c r="E86" s="7">
        <v>3721</v>
      </c>
      <c r="F86" s="7" t="s">
        <v>132</v>
      </c>
      <c r="G86" s="65">
        <v>0</v>
      </c>
      <c r="H86" s="65">
        <v>0</v>
      </c>
      <c r="I86" s="65">
        <v>0</v>
      </c>
      <c r="J86" s="136">
        <v>0</v>
      </c>
      <c r="K86" s="136">
        <v>0</v>
      </c>
      <c r="L86" s="66">
        <v>0</v>
      </c>
    </row>
    <row r="87" spans="2:12" x14ac:dyDescent="0.25">
      <c r="B87" s="6"/>
      <c r="C87" s="6"/>
      <c r="D87" s="7"/>
      <c r="E87" s="7">
        <v>3722</v>
      </c>
      <c r="F87" s="7" t="s">
        <v>130</v>
      </c>
      <c r="G87" s="65">
        <v>0</v>
      </c>
      <c r="H87" s="65">
        <v>0</v>
      </c>
      <c r="I87" s="65">
        <v>0</v>
      </c>
      <c r="J87" s="136">
        <v>0</v>
      </c>
      <c r="K87" s="136">
        <v>0</v>
      </c>
      <c r="L87" s="66">
        <v>0</v>
      </c>
    </row>
    <row r="88" spans="2:12" x14ac:dyDescent="0.25">
      <c r="B88" s="6"/>
      <c r="C88" s="6">
        <v>38</v>
      </c>
      <c r="D88" s="7"/>
      <c r="E88" s="7"/>
      <c r="F88" s="7" t="s">
        <v>133</v>
      </c>
      <c r="G88" s="65">
        <v>1285.67</v>
      </c>
      <c r="H88" s="65">
        <v>1350</v>
      </c>
      <c r="I88" s="65">
        <v>0</v>
      </c>
      <c r="J88" s="136">
        <v>1200.67</v>
      </c>
      <c r="K88" s="136">
        <f t="shared" si="2"/>
        <v>0.93388661164995679</v>
      </c>
      <c r="L88" s="66">
        <f t="shared" si="3"/>
        <v>0.88938518518518528</v>
      </c>
    </row>
    <row r="89" spans="2:12" x14ac:dyDescent="0.25">
      <c r="B89" s="6"/>
      <c r="C89" s="6"/>
      <c r="D89" s="7">
        <v>38</v>
      </c>
      <c r="E89" s="7"/>
      <c r="F89" s="7" t="s">
        <v>133</v>
      </c>
      <c r="G89" s="65">
        <v>1285.67</v>
      </c>
      <c r="H89" s="65">
        <v>1350</v>
      </c>
      <c r="I89" s="65">
        <v>0</v>
      </c>
      <c r="J89" s="136">
        <v>1200.67</v>
      </c>
      <c r="K89" s="136">
        <f t="shared" si="2"/>
        <v>0.93388661164995679</v>
      </c>
      <c r="L89" s="66">
        <f t="shared" si="3"/>
        <v>0.88938518518518528</v>
      </c>
    </row>
    <row r="90" spans="2:12" x14ac:dyDescent="0.25">
      <c r="B90" s="6"/>
      <c r="C90" s="6"/>
      <c r="D90" s="7"/>
      <c r="E90" s="7">
        <v>381</v>
      </c>
      <c r="F90" s="7" t="s">
        <v>85</v>
      </c>
      <c r="G90" s="65">
        <v>1285.67</v>
      </c>
      <c r="H90" s="65">
        <v>1350</v>
      </c>
      <c r="I90" s="65">
        <v>0</v>
      </c>
      <c r="J90" s="136">
        <v>1200.67</v>
      </c>
      <c r="K90" s="136">
        <f t="shared" si="2"/>
        <v>0.93388661164995679</v>
      </c>
      <c r="L90" s="66">
        <f t="shared" si="3"/>
        <v>0.88938518518518528</v>
      </c>
    </row>
    <row r="91" spans="2:12" x14ac:dyDescent="0.25">
      <c r="B91" s="8">
        <v>4</v>
      </c>
      <c r="C91" s="9"/>
      <c r="D91" s="9"/>
      <c r="E91" s="9"/>
      <c r="F91" s="23" t="s">
        <v>6</v>
      </c>
      <c r="G91" s="65">
        <v>1080.8800000000001</v>
      </c>
      <c r="H91" s="65">
        <f>H92+H98</f>
        <v>32502</v>
      </c>
      <c r="I91" s="65">
        <v>0</v>
      </c>
      <c r="J91" s="136">
        <v>262</v>
      </c>
      <c r="K91" s="136">
        <f t="shared" si="2"/>
        <v>0.24239508548590036</v>
      </c>
      <c r="L91" s="66">
        <f t="shared" si="3"/>
        <v>8.0610423973909301E-3</v>
      </c>
    </row>
    <row r="92" spans="2:12" x14ac:dyDescent="0.25">
      <c r="B92" s="10"/>
      <c r="C92" s="10">
        <v>42</v>
      </c>
      <c r="D92" s="10"/>
      <c r="E92" s="10"/>
      <c r="F92" s="24" t="s">
        <v>134</v>
      </c>
      <c r="G92" s="65">
        <v>1080.8800000000001</v>
      </c>
      <c r="H92" s="65">
        <f>H93+H96</f>
        <v>15702</v>
      </c>
      <c r="I92" s="65">
        <v>0</v>
      </c>
      <c r="J92" s="136">
        <v>12</v>
      </c>
      <c r="K92" s="136">
        <v>0</v>
      </c>
      <c r="L92" s="66">
        <f t="shared" si="3"/>
        <v>7.6423385555980129E-4</v>
      </c>
    </row>
    <row r="93" spans="2:12" x14ac:dyDescent="0.25">
      <c r="B93" s="10"/>
      <c r="C93" s="10"/>
      <c r="D93" s="6">
        <v>422</v>
      </c>
      <c r="E93" s="6"/>
      <c r="F93" s="6" t="s">
        <v>135</v>
      </c>
      <c r="G93" s="65">
        <v>1080.8800000000001</v>
      </c>
      <c r="H93" s="65">
        <v>4682</v>
      </c>
      <c r="I93" s="65">
        <v>0</v>
      </c>
      <c r="J93" s="136">
        <v>0</v>
      </c>
      <c r="K93" s="136">
        <f t="shared" si="2"/>
        <v>0</v>
      </c>
      <c r="L93" s="66">
        <f t="shared" si="3"/>
        <v>0</v>
      </c>
    </row>
    <row r="94" spans="2:12" x14ac:dyDescent="0.25">
      <c r="B94" s="10"/>
      <c r="C94" s="10"/>
      <c r="D94" s="10"/>
      <c r="E94" s="10">
        <v>4221</v>
      </c>
      <c r="F94" s="24" t="s">
        <v>136</v>
      </c>
      <c r="G94" s="65">
        <v>829</v>
      </c>
      <c r="H94" s="65">
        <v>0</v>
      </c>
      <c r="I94" s="65">
        <v>0</v>
      </c>
      <c r="J94" s="136">
        <v>0</v>
      </c>
      <c r="K94" s="136">
        <v>0</v>
      </c>
      <c r="L94" s="66">
        <v>0</v>
      </c>
    </row>
    <row r="95" spans="2:12" x14ac:dyDescent="0.25">
      <c r="B95" s="10"/>
      <c r="C95" s="10"/>
      <c r="D95" s="10"/>
      <c r="E95" s="10">
        <v>4227</v>
      </c>
      <c r="F95" s="24" t="s">
        <v>137</v>
      </c>
      <c r="G95" s="65">
        <v>251.88</v>
      </c>
      <c r="H95" s="65">
        <v>0</v>
      </c>
      <c r="I95" s="65">
        <v>0</v>
      </c>
      <c r="J95" s="136">
        <v>0</v>
      </c>
      <c r="K95" s="136">
        <f t="shared" si="2"/>
        <v>0</v>
      </c>
      <c r="L95" s="66">
        <v>0</v>
      </c>
    </row>
    <row r="96" spans="2:12" x14ac:dyDescent="0.25">
      <c r="B96" s="10"/>
      <c r="C96" s="10"/>
      <c r="D96" s="10">
        <v>424</v>
      </c>
      <c r="E96" s="10"/>
      <c r="F96" s="24" t="s">
        <v>138</v>
      </c>
      <c r="G96" s="65">
        <v>0</v>
      </c>
      <c r="H96" s="65">
        <v>11020</v>
      </c>
      <c r="I96" s="65">
        <v>0</v>
      </c>
      <c r="J96" s="136">
        <v>12</v>
      </c>
      <c r="K96" s="136">
        <v>0</v>
      </c>
      <c r="L96" s="66">
        <f t="shared" si="3"/>
        <v>1.088929219600726E-3</v>
      </c>
    </row>
    <row r="97" spans="2:12" x14ac:dyDescent="0.25">
      <c r="B97" s="10"/>
      <c r="C97" s="10"/>
      <c r="D97" s="10"/>
      <c r="E97" s="10">
        <v>4241</v>
      </c>
      <c r="F97" s="24" t="s">
        <v>138</v>
      </c>
      <c r="G97" s="65">
        <v>0</v>
      </c>
      <c r="H97" s="65">
        <v>11020</v>
      </c>
      <c r="I97" s="65">
        <v>0</v>
      </c>
      <c r="J97" s="136">
        <v>12</v>
      </c>
      <c r="K97" s="136">
        <v>0</v>
      </c>
      <c r="L97" s="66">
        <v>0</v>
      </c>
    </row>
    <row r="98" spans="2:12" x14ac:dyDescent="0.25">
      <c r="B98" s="10"/>
      <c r="C98" s="10">
        <v>45</v>
      </c>
      <c r="D98" s="10"/>
      <c r="E98" s="10"/>
      <c r="F98" s="24" t="s">
        <v>139</v>
      </c>
      <c r="G98" s="65">
        <v>0</v>
      </c>
      <c r="H98" s="65">
        <v>16800</v>
      </c>
      <c r="I98" s="65">
        <v>0</v>
      </c>
      <c r="J98" s="136">
        <v>250</v>
      </c>
      <c r="K98" s="136">
        <v>0</v>
      </c>
      <c r="L98" s="66">
        <v>0</v>
      </c>
    </row>
    <row r="99" spans="2:12" x14ac:dyDescent="0.25">
      <c r="B99" s="10"/>
      <c r="C99" s="10"/>
      <c r="D99" s="10">
        <v>451</v>
      </c>
      <c r="E99" s="10"/>
      <c r="F99" s="24" t="s">
        <v>140</v>
      </c>
      <c r="G99" s="65">
        <v>0</v>
      </c>
      <c r="H99" s="65">
        <v>16800</v>
      </c>
      <c r="I99" s="65">
        <v>0</v>
      </c>
      <c r="J99" s="136">
        <v>250</v>
      </c>
      <c r="K99" s="136">
        <v>0</v>
      </c>
      <c r="L99" s="66">
        <v>0</v>
      </c>
    </row>
    <row r="100" spans="2:12" x14ac:dyDescent="0.25">
      <c r="B100" s="10"/>
      <c r="C100" s="10"/>
      <c r="D100" s="10"/>
      <c r="E100" s="10">
        <v>4511</v>
      </c>
      <c r="F100" s="24" t="s">
        <v>140</v>
      </c>
      <c r="G100" s="65">
        <v>0</v>
      </c>
      <c r="H100" s="65">
        <v>16800</v>
      </c>
      <c r="I100" s="65">
        <v>0</v>
      </c>
      <c r="J100" s="136">
        <v>250</v>
      </c>
      <c r="K100" s="136">
        <v>0</v>
      </c>
      <c r="L100" s="66">
        <v>0</v>
      </c>
    </row>
    <row r="102" spans="2:12" x14ac:dyDescent="0.25">
      <c r="I102" s="57"/>
    </row>
    <row r="103" spans="2:12" x14ac:dyDescent="0.25">
      <c r="I103" s="57"/>
    </row>
    <row r="104" spans="2:12" x14ac:dyDescent="0.25">
      <c r="I104" s="57"/>
    </row>
  </sheetData>
  <mergeCells count="7">
    <mergeCell ref="B8:F8"/>
    <mergeCell ref="B9:F9"/>
    <mergeCell ref="B40:F40"/>
    <mergeCell ref="B41:F41"/>
    <mergeCell ref="B2:L2"/>
    <mergeCell ref="B4:L4"/>
    <mergeCell ref="B6:L6"/>
  </mergeCells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9"/>
  <sheetViews>
    <sheetView topLeftCell="A109" workbookViewId="0">
      <selection activeCell="G85" sqref="G85"/>
    </sheetView>
  </sheetViews>
  <sheetFormatPr defaultRowHeight="15" x14ac:dyDescent="0.25"/>
  <cols>
    <col min="2" max="2" width="37.7109375" customWidth="1"/>
    <col min="3" max="3" width="18.42578125" style="46" customWidth="1"/>
    <col min="4" max="4" width="17" customWidth="1"/>
    <col min="5" max="5" width="18.140625" customWidth="1"/>
    <col min="6" max="6" width="14.140625" customWidth="1"/>
    <col min="7" max="7" width="9.28515625" customWidth="1"/>
    <col min="8" max="8" width="15.7109375" customWidth="1"/>
  </cols>
  <sheetData>
    <row r="1" spans="2:8" ht="18" x14ac:dyDescent="0.25">
      <c r="B1" s="16"/>
      <c r="C1" s="45"/>
      <c r="D1" s="16"/>
      <c r="E1" s="16"/>
      <c r="F1" s="3"/>
      <c r="G1" s="3"/>
      <c r="H1" s="3"/>
    </row>
    <row r="2" spans="2:8" ht="15.75" customHeight="1" x14ac:dyDescent="0.25">
      <c r="B2" s="174" t="s">
        <v>40</v>
      </c>
      <c r="C2" s="174"/>
      <c r="D2" s="174"/>
      <c r="E2" s="174"/>
      <c r="F2" s="174"/>
      <c r="G2" s="174"/>
      <c r="H2" s="174"/>
    </row>
    <row r="3" spans="2:8" ht="18" x14ac:dyDescent="0.25">
      <c r="B3" s="16"/>
      <c r="C3" s="45"/>
      <c r="D3" s="16"/>
      <c r="E3" s="16"/>
      <c r="F3" s="3"/>
      <c r="G3" s="3"/>
      <c r="H3" s="3"/>
    </row>
    <row r="4" spans="2:8" ht="38.25" x14ac:dyDescent="0.25">
      <c r="B4" s="39" t="s">
        <v>160</v>
      </c>
      <c r="C4" s="1" t="s">
        <v>334</v>
      </c>
      <c r="D4" s="39" t="s">
        <v>362</v>
      </c>
      <c r="E4" s="39" t="s">
        <v>364</v>
      </c>
      <c r="F4" s="86" t="s">
        <v>17</v>
      </c>
      <c r="G4" s="86" t="s">
        <v>50</v>
      </c>
    </row>
    <row r="5" spans="2:8" ht="25.5" x14ac:dyDescent="0.25">
      <c r="B5" s="39">
        <v>1</v>
      </c>
      <c r="C5" s="1">
        <v>2</v>
      </c>
      <c r="D5" s="39">
        <v>3</v>
      </c>
      <c r="E5" s="39">
        <v>4</v>
      </c>
      <c r="F5" s="86" t="s">
        <v>205</v>
      </c>
      <c r="G5" s="86" t="s">
        <v>206</v>
      </c>
    </row>
    <row r="6" spans="2:8" x14ac:dyDescent="0.25">
      <c r="B6" s="5" t="s">
        <v>39</v>
      </c>
      <c r="C6" s="134">
        <f>C7+C10+C15+C18+C22+C24+C25+C26+C29+C14</f>
        <v>1195816.92</v>
      </c>
      <c r="D6" s="87">
        <f>D8+D10+D15+D18+D22+D24+D25+D26+D29</f>
        <v>2517369</v>
      </c>
      <c r="E6" s="117">
        <f>E8+E10+E15+E18+E22+E24+E25+E27+E29</f>
        <v>1274158.95</v>
      </c>
      <c r="F6" s="89">
        <f>E6/C6*100</f>
        <v>106.55133981546273</v>
      </c>
      <c r="G6" s="89">
        <f>E6/D6*100</f>
        <v>50.614707259841516</v>
      </c>
    </row>
    <row r="7" spans="2:8" x14ac:dyDescent="0.25">
      <c r="B7" s="5" t="s">
        <v>207</v>
      </c>
      <c r="C7" s="87">
        <v>18312.04</v>
      </c>
      <c r="D7" s="87">
        <v>148350</v>
      </c>
      <c r="E7" s="117">
        <v>36092.9</v>
      </c>
      <c r="F7" s="89">
        <f>E7/C7*100</f>
        <v>197.09928549741045</v>
      </c>
      <c r="G7" s="89">
        <f>E7/D7*100</f>
        <v>24.329558476575667</v>
      </c>
    </row>
    <row r="8" spans="2:8" x14ac:dyDescent="0.25">
      <c r="B8" s="90" t="s">
        <v>208</v>
      </c>
      <c r="C8" s="87">
        <v>18312.04</v>
      </c>
      <c r="D8" s="87">
        <v>148350</v>
      </c>
      <c r="E8" s="88">
        <v>36092.9</v>
      </c>
      <c r="F8" s="89">
        <f>E8/C8*100</f>
        <v>197.09928549741045</v>
      </c>
      <c r="G8" s="89">
        <f>E8/D8*100</f>
        <v>24.329558476575667</v>
      </c>
    </row>
    <row r="9" spans="2:8" x14ac:dyDescent="0.25">
      <c r="B9" s="5" t="s">
        <v>209</v>
      </c>
      <c r="C9" s="87">
        <v>726.05</v>
      </c>
      <c r="D9" s="87">
        <v>1000</v>
      </c>
      <c r="E9" s="87"/>
      <c r="F9" s="89">
        <f t="shared" ref="F9:F72" si="0">E9/C9*100</f>
        <v>0</v>
      </c>
      <c r="G9" s="89">
        <f t="shared" ref="G9:G72" si="1">E9/D9*100</f>
        <v>0</v>
      </c>
    </row>
    <row r="10" spans="2:8" x14ac:dyDescent="0.25">
      <c r="B10" s="91" t="s">
        <v>210</v>
      </c>
      <c r="C10" s="87">
        <v>726.05</v>
      </c>
      <c r="D10" s="87">
        <v>1000</v>
      </c>
      <c r="E10" s="117">
        <f>SUM(E11:E13)</f>
        <v>855.18000000000006</v>
      </c>
      <c r="F10" s="89">
        <f t="shared" si="0"/>
        <v>117.78527649610911</v>
      </c>
      <c r="G10" s="89">
        <f t="shared" si="1"/>
        <v>85.518000000000001</v>
      </c>
    </row>
    <row r="11" spans="2:8" x14ac:dyDescent="0.25">
      <c r="B11" s="92" t="s">
        <v>211</v>
      </c>
      <c r="C11" s="93">
        <v>0.05</v>
      </c>
      <c r="D11" s="93">
        <v>0</v>
      </c>
      <c r="E11" s="94">
        <v>0.18</v>
      </c>
      <c r="F11" s="89">
        <f t="shared" si="0"/>
        <v>359.99999999999994</v>
      </c>
      <c r="G11" s="89">
        <v>0</v>
      </c>
    </row>
    <row r="12" spans="2:8" x14ac:dyDescent="0.25">
      <c r="B12" s="92" t="s">
        <v>212</v>
      </c>
      <c r="C12" s="93">
        <v>200</v>
      </c>
      <c r="D12" s="93">
        <v>0</v>
      </c>
      <c r="E12" s="94">
        <v>240</v>
      </c>
      <c r="F12" s="89">
        <f t="shared" si="0"/>
        <v>120</v>
      </c>
      <c r="G12" s="89">
        <v>0</v>
      </c>
    </row>
    <row r="13" spans="2:8" ht="25.5" x14ac:dyDescent="0.25">
      <c r="B13" s="92" t="s">
        <v>213</v>
      </c>
      <c r="C13" s="93">
        <v>526</v>
      </c>
      <c r="D13" s="93">
        <v>1000</v>
      </c>
      <c r="E13" s="94">
        <v>615</v>
      </c>
      <c r="F13" s="89">
        <f t="shared" si="0"/>
        <v>116.92015209125475</v>
      </c>
      <c r="G13" s="89">
        <f t="shared" si="1"/>
        <v>61.5</v>
      </c>
    </row>
    <row r="14" spans="2:8" x14ac:dyDescent="0.25">
      <c r="B14" s="92" t="s">
        <v>370</v>
      </c>
      <c r="C14" s="93">
        <v>5000</v>
      </c>
      <c r="D14" s="93">
        <v>0</v>
      </c>
      <c r="E14" s="94">
        <v>0</v>
      </c>
      <c r="F14" s="89">
        <f t="shared" si="0"/>
        <v>0</v>
      </c>
      <c r="G14" s="89">
        <v>0</v>
      </c>
    </row>
    <row r="15" spans="2:8" ht="25.5" x14ac:dyDescent="0.25">
      <c r="B15" s="95" t="s">
        <v>214</v>
      </c>
      <c r="C15" s="87">
        <v>0</v>
      </c>
      <c r="D15" s="87">
        <v>0</v>
      </c>
      <c r="E15" s="117">
        <v>0</v>
      </c>
      <c r="F15" s="89">
        <v>0</v>
      </c>
      <c r="G15" s="89">
        <v>0</v>
      </c>
    </row>
    <row r="16" spans="2:8" x14ac:dyDescent="0.25">
      <c r="B16" s="31" t="s">
        <v>215</v>
      </c>
      <c r="C16" s="119">
        <v>0</v>
      </c>
      <c r="D16" s="93">
        <v>0</v>
      </c>
      <c r="E16" s="94">
        <v>3021</v>
      </c>
      <c r="F16" s="89">
        <v>0</v>
      </c>
      <c r="G16" s="89">
        <v>0</v>
      </c>
    </row>
    <row r="17" spans="2:7" x14ac:dyDescent="0.25">
      <c r="B17" s="5" t="s">
        <v>216</v>
      </c>
      <c r="C17" s="87">
        <v>2005.75</v>
      </c>
      <c r="D17" s="87">
        <v>1500</v>
      </c>
      <c r="E17" s="88">
        <f>E18+E22</f>
        <v>63318.159999999996</v>
      </c>
      <c r="F17" s="89">
        <f t="shared" si="0"/>
        <v>3156.8321076903899</v>
      </c>
      <c r="G17" s="89">
        <f t="shared" si="1"/>
        <v>4221.2106666666659</v>
      </c>
    </row>
    <row r="18" spans="2:7" ht="25.5" x14ac:dyDescent="0.25">
      <c r="B18" s="70" t="s">
        <v>217</v>
      </c>
      <c r="C18" s="87">
        <v>2005.75</v>
      </c>
      <c r="D18" s="87">
        <v>1500</v>
      </c>
      <c r="E18" s="117">
        <v>308.92</v>
      </c>
      <c r="F18" s="89">
        <f t="shared" si="0"/>
        <v>15.401720054842331</v>
      </c>
      <c r="G18" s="89">
        <f t="shared" si="1"/>
        <v>20.594666666666665</v>
      </c>
    </row>
    <row r="19" spans="2:7" ht="25.5" x14ac:dyDescent="0.25">
      <c r="B19" s="92" t="s">
        <v>218</v>
      </c>
      <c r="C19" s="93">
        <v>0</v>
      </c>
      <c r="D19" s="93">
        <v>0</v>
      </c>
      <c r="E19" s="94">
        <v>0</v>
      </c>
      <c r="F19" s="89">
        <v>0</v>
      </c>
      <c r="G19" s="89">
        <v>0</v>
      </c>
    </row>
    <row r="20" spans="2:7" ht="25.5" x14ac:dyDescent="0.25">
      <c r="B20" s="92" t="s">
        <v>219</v>
      </c>
      <c r="C20" s="93">
        <v>0</v>
      </c>
      <c r="D20" s="93">
        <v>0</v>
      </c>
      <c r="E20" s="94">
        <v>0</v>
      </c>
      <c r="F20" s="89">
        <v>0</v>
      </c>
      <c r="G20" s="89">
        <v>0</v>
      </c>
    </row>
    <row r="21" spans="2:7" x14ac:dyDescent="0.25">
      <c r="B21" s="92" t="s">
        <v>220</v>
      </c>
      <c r="C21" s="93">
        <v>2005.75</v>
      </c>
      <c r="D21" s="93">
        <v>1500</v>
      </c>
      <c r="E21" s="94">
        <v>308.92</v>
      </c>
      <c r="F21" s="89">
        <f t="shared" si="0"/>
        <v>15.401720054842331</v>
      </c>
      <c r="G21" s="89">
        <f t="shared" si="1"/>
        <v>20.594666666666665</v>
      </c>
    </row>
    <row r="22" spans="2:7" x14ac:dyDescent="0.25">
      <c r="B22" s="95" t="s">
        <v>221</v>
      </c>
      <c r="C22" s="87">
        <v>72001.83</v>
      </c>
      <c r="D22" s="87">
        <v>117440</v>
      </c>
      <c r="E22" s="88">
        <v>63009.24</v>
      </c>
      <c r="F22" s="89">
        <f t="shared" si="0"/>
        <v>87.510609105351904</v>
      </c>
      <c r="G22" s="89">
        <f t="shared" si="1"/>
        <v>53.652282016348771</v>
      </c>
    </row>
    <row r="23" spans="2:7" ht="38.25" x14ac:dyDescent="0.25">
      <c r="B23" s="96" t="s">
        <v>222</v>
      </c>
      <c r="C23" s="93">
        <v>72001.83</v>
      </c>
      <c r="D23" s="93">
        <v>117440</v>
      </c>
      <c r="E23" s="94">
        <v>63009.24</v>
      </c>
      <c r="F23" s="89">
        <f t="shared" si="0"/>
        <v>87.510609105351904</v>
      </c>
      <c r="G23" s="89">
        <f t="shared" si="1"/>
        <v>53.652282016348771</v>
      </c>
    </row>
    <row r="24" spans="2:7" ht="15.75" customHeight="1" x14ac:dyDescent="0.25">
      <c r="B24" s="5" t="s">
        <v>223</v>
      </c>
      <c r="C24" s="87">
        <v>0</v>
      </c>
      <c r="D24" s="87">
        <v>533</v>
      </c>
      <c r="E24" s="88">
        <v>0</v>
      </c>
      <c r="F24" s="89">
        <v>0</v>
      </c>
      <c r="G24" s="89">
        <f t="shared" si="1"/>
        <v>0</v>
      </c>
    </row>
    <row r="25" spans="2:7" x14ac:dyDescent="0.25">
      <c r="B25" s="5" t="s">
        <v>224</v>
      </c>
      <c r="C25" s="87">
        <v>24085.7</v>
      </c>
      <c r="D25" s="87">
        <v>60394</v>
      </c>
      <c r="E25" s="88">
        <v>31814.57</v>
      </c>
      <c r="F25" s="89">
        <f t="shared" si="0"/>
        <v>132.08904038495871</v>
      </c>
      <c r="G25" s="89">
        <f t="shared" si="1"/>
        <v>52.678362088949235</v>
      </c>
    </row>
    <row r="26" spans="2:7" ht="25.5" x14ac:dyDescent="0.25">
      <c r="B26" s="95" t="s">
        <v>225</v>
      </c>
      <c r="C26" s="87">
        <v>1073535.55</v>
      </c>
      <c r="D26" s="87">
        <v>2186732</v>
      </c>
      <c r="E26" s="88">
        <v>1142066.1399999999</v>
      </c>
      <c r="F26" s="89">
        <f t="shared" si="0"/>
        <v>106.38363489686017</v>
      </c>
      <c r="G26" s="89">
        <f t="shared" si="1"/>
        <v>52.227074008154631</v>
      </c>
    </row>
    <row r="27" spans="2:7" ht="25.5" x14ac:dyDescent="0.25">
      <c r="B27" s="31" t="s">
        <v>219</v>
      </c>
      <c r="C27" s="93">
        <v>1073535.55</v>
      </c>
      <c r="D27" s="93">
        <v>2186732</v>
      </c>
      <c r="E27" s="94">
        <v>1142066.1399999999</v>
      </c>
      <c r="F27" s="89">
        <f t="shared" si="0"/>
        <v>106.38363489686017</v>
      </c>
      <c r="G27" s="89">
        <f t="shared" si="1"/>
        <v>52.227074008154631</v>
      </c>
    </row>
    <row r="28" spans="2:7" x14ac:dyDescent="0.25">
      <c r="B28" s="31" t="s">
        <v>226</v>
      </c>
      <c r="C28" s="93">
        <v>0</v>
      </c>
      <c r="D28" s="93">
        <v>0</v>
      </c>
      <c r="E28" s="94">
        <v>39601.94</v>
      </c>
      <c r="F28" s="89">
        <v>0</v>
      </c>
      <c r="G28" s="89">
        <v>0</v>
      </c>
    </row>
    <row r="29" spans="2:7" ht="25.5" x14ac:dyDescent="0.25">
      <c r="B29" s="95" t="s">
        <v>227</v>
      </c>
      <c r="C29" s="87">
        <v>150</v>
      </c>
      <c r="D29" s="87">
        <v>1420</v>
      </c>
      <c r="E29" s="88">
        <v>12</v>
      </c>
      <c r="F29" s="89">
        <f t="shared" si="0"/>
        <v>8</v>
      </c>
      <c r="G29" s="89">
        <f t="shared" si="1"/>
        <v>0.84507042253521114</v>
      </c>
    </row>
    <row r="30" spans="2:7" ht="25.5" x14ac:dyDescent="0.25">
      <c r="B30" s="31" t="s">
        <v>228</v>
      </c>
      <c r="C30" s="93">
        <v>150</v>
      </c>
      <c r="D30" s="93">
        <v>1420</v>
      </c>
      <c r="E30" s="94">
        <v>12</v>
      </c>
      <c r="F30" s="89">
        <f t="shared" si="0"/>
        <v>8</v>
      </c>
      <c r="G30" s="89">
        <f t="shared" si="1"/>
        <v>0.84507042253521114</v>
      </c>
    </row>
    <row r="31" spans="2:7" x14ac:dyDescent="0.25">
      <c r="B31" s="5" t="s">
        <v>38</v>
      </c>
      <c r="C31" s="59">
        <v>1203329.8400000001</v>
      </c>
      <c r="D31" s="87">
        <f>D34+D45+D49+D55+D61+D69+D83+D91+D96+D101+D106</f>
        <v>2517369</v>
      </c>
      <c r="E31" s="117">
        <f>E34+E45+E49+E55+E61+E69+E83+E90+E96+E101+E106+12</f>
        <v>1470352.3599999996</v>
      </c>
      <c r="F31" s="89">
        <f t="shared" si="0"/>
        <v>122.19030153860389</v>
      </c>
      <c r="G31" s="89">
        <f t="shared" si="1"/>
        <v>58.408296916343993</v>
      </c>
    </row>
    <row r="32" spans="2:7" x14ac:dyDescent="0.25">
      <c r="B32" s="5" t="s">
        <v>207</v>
      </c>
      <c r="C32" s="87">
        <v>18312.04</v>
      </c>
      <c r="D32" s="87">
        <v>148350</v>
      </c>
      <c r="E32" s="117">
        <v>36092.9</v>
      </c>
      <c r="F32" s="89">
        <f t="shared" si="0"/>
        <v>197.09928549741045</v>
      </c>
      <c r="G32" s="89">
        <f t="shared" si="1"/>
        <v>24.329558476575667</v>
      </c>
    </row>
    <row r="33" spans="2:7" x14ac:dyDescent="0.25">
      <c r="B33" s="97" t="s">
        <v>229</v>
      </c>
      <c r="C33" s="87">
        <v>18312.04</v>
      </c>
      <c r="D33" s="87">
        <v>148350</v>
      </c>
      <c r="E33" s="88">
        <v>36092.9</v>
      </c>
      <c r="F33" s="89">
        <f t="shared" si="0"/>
        <v>197.09928549741045</v>
      </c>
      <c r="G33" s="89">
        <f t="shared" si="1"/>
        <v>24.329558476575667</v>
      </c>
    </row>
    <row r="34" spans="2:7" x14ac:dyDescent="0.25">
      <c r="B34" s="97" t="s">
        <v>208</v>
      </c>
      <c r="C34" s="87">
        <v>18312.04</v>
      </c>
      <c r="D34" s="87">
        <f>SUM(D35:D44)</f>
        <v>148350</v>
      </c>
      <c r="E34" s="88">
        <f>SUM(E35:E44)</f>
        <v>36092.9</v>
      </c>
      <c r="F34" s="89">
        <f t="shared" si="0"/>
        <v>197.09928549741045</v>
      </c>
      <c r="G34" s="89">
        <f t="shared" si="1"/>
        <v>24.329558476575667</v>
      </c>
    </row>
    <row r="35" spans="2:7" x14ac:dyDescent="0.25">
      <c r="B35" s="98" t="s">
        <v>230</v>
      </c>
      <c r="C35" s="93">
        <v>13673.84</v>
      </c>
      <c r="D35" s="93">
        <v>52906</v>
      </c>
      <c r="E35" s="94">
        <v>26452.98</v>
      </c>
      <c r="F35" s="89">
        <f t="shared" si="0"/>
        <v>193.45684899048109</v>
      </c>
      <c r="G35" s="89">
        <f t="shared" si="1"/>
        <v>49.999962197104296</v>
      </c>
    </row>
    <row r="36" spans="2:7" x14ac:dyDescent="0.25">
      <c r="B36" s="98" t="s">
        <v>231</v>
      </c>
      <c r="C36" s="93">
        <v>1517.97</v>
      </c>
      <c r="D36" s="93">
        <v>4463</v>
      </c>
      <c r="E36" s="94">
        <v>1959.48</v>
      </c>
      <c r="F36" s="89">
        <f t="shared" si="0"/>
        <v>129.08555505049506</v>
      </c>
      <c r="G36" s="89">
        <f t="shared" si="1"/>
        <v>43.904996639032042</v>
      </c>
    </row>
    <row r="37" spans="2:7" x14ac:dyDescent="0.25">
      <c r="B37" s="98" t="s">
        <v>232</v>
      </c>
      <c r="C37" s="93">
        <v>2256.1999999999998</v>
      </c>
      <c r="D37" s="93">
        <v>8729</v>
      </c>
      <c r="E37" s="94">
        <v>4364.76</v>
      </c>
      <c r="F37" s="89">
        <f t="shared" si="0"/>
        <v>193.45625387820232</v>
      </c>
      <c r="G37" s="89">
        <f t="shared" si="1"/>
        <v>50.002978577156611</v>
      </c>
    </row>
    <row r="38" spans="2:7" x14ac:dyDescent="0.25">
      <c r="B38" s="98" t="s">
        <v>233</v>
      </c>
      <c r="C38" s="93">
        <v>864.03</v>
      </c>
      <c r="D38" s="93">
        <v>1143</v>
      </c>
      <c r="E38" s="94">
        <v>358.7</v>
      </c>
      <c r="F38" s="89">
        <f t="shared" si="0"/>
        <v>41.514762218904437</v>
      </c>
      <c r="G38" s="89">
        <f t="shared" si="1"/>
        <v>31.382327209098861</v>
      </c>
    </row>
    <row r="39" spans="2:7" x14ac:dyDescent="0.25">
      <c r="B39" s="98" t="s">
        <v>234</v>
      </c>
      <c r="C39" s="93">
        <v>0</v>
      </c>
      <c r="D39" s="93">
        <v>4149</v>
      </c>
      <c r="E39" s="94">
        <v>520.67999999999995</v>
      </c>
      <c r="F39" s="89">
        <v>0</v>
      </c>
      <c r="G39" s="89">
        <f t="shared" si="1"/>
        <v>12.549530007230658</v>
      </c>
    </row>
    <row r="40" spans="2:7" x14ac:dyDescent="0.25">
      <c r="B40" s="98" t="s">
        <v>235</v>
      </c>
      <c r="C40" s="93">
        <v>0</v>
      </c>
      <c r="D40" s="93">
        <v>31080</v>
      </c>
      <c r="E40" s="94">
        <v>1964.3</v>
      </c>
      <c r="F40" s="89">
        <v>0</v>
      </c>
      <c r="G40" s="89">
        <f t="shared" si="1"/>
        <v>6.32014157014157</v>
      </c>
    </row>
    <row r="41" spans="2:7" x14ac:dyDescent="0.25">
      <c r="B41" s="98" t="s">
        <v>237</v>
      </c>
      <c r="C41" s="93">
        <v>0</v>
      </c>
      <c r="D41" s="93">
        <v>600</v>
      </c>
      <c r="E41" s="94">
        <v>472</v>
      </c>
      <c r="F41" s="89">
        <v>0</v>
      </c>
      <c r="G41" s="89">
        <f t="shared" si="1"/>
        <v>78.666666666666657</v>
      </c>
    </row>
    <row r="42" spans="2:7" x14ac:dyDescent="0.25">
      <c r="B42" s="98" t="s">
        <v>236</v>
      </c>
      <c r="C42" s="93">
        <v>0</v>
      </c>
      <c r="D42" s="93">
        <v>0</v>
      </c>
      <c r="E42" s="94">
        <v>0</v>
      </c>
      <c r="F42" s="89">
        <v>0</v>
      </c>
      <c r="G42" s="89">
        <v>0</v>
      </c>
    </row>
    <row r="43" spans="2:7" x14ac:dyDescent="0.25">
      <c r="B43" s="98" t="s">
        <v>238</v>
      </c>
      <c r="C43" s="93">
        <v>0</v>
      </c>
      <c r="D43" s="93">
        <v>45280</v>
      </c>
      <c r="E43" s="94">
        <v>0</v>
      </c>
      <c r="F43" s="89">
        <v>0</v>
      </c>
      <c r="G43" s="89">
        <f t="shared" si="1"/>
        <v>0</v>
      </c>
    </row>
    <row r="44" spans="2:7" x14ac:dyDescent="0.25">
      <c r="B44" s="98" t="s">
        <v>239</v>
      </c>
      <c r="C44" s="93">
        <v>0</v>
      </c>
      <c r="D44" s="93">
        <v>0</v>
      </c>
      <c r="E44" s="94">
        <v>0</v>
      </c>
      <c r="F44" s="89">
        <v>0</v>
      </c>
      <c r="G44" s="89">
        <v>0</v>
      </c>
    </row>
    <row r="45" spans="2:7" x14ac:dyDescent="0.25">
      <c r="B45" s="91" t="s">
        <v>223</v>
      </c>
      <c r="C45" s="87">
        <v>0</v>
      </c>
      <c r="D45" s="87">
        <f>SUM(D46:D47)</f>
        <v>533</v>
      </c>
      <c r="E45" s="88">
        <v>0</v>
      </c>
      <c r="F45" s="89">
        <v>0</v>
      </c>
      <c r="G45" s="89">
        <v>0</v>
      </c>
    </row>
    <row r="46" spans="2:7" s="139" customFormat="1" x14ac:dyDescent="0.25">
      <c r="B46" s="34" t="s">
        <v>230</v>
      </c>
      <c r="C46" s="93">
        <v>0</v>
      </c>
      <c r="D46" s="93">
        <v>0</v>
      </c>
      <c r="E46" s="99">
        <v>0</v>
      </c>
      <c r="F46" s="89">
        <v>0</v>
      </c>
      <c r="G46" s="89">
        <v>0</v>
      </c>
    </row>
    <row r="47" spans="2:7" x14ac:dyDescent="0.25">
      <c r="B47" s="34" t="s">
        <v>234</v>
      </c>
      <c r="C47" s="87">
        <v>0</v>
      </c>
      <c r="D47" s="93">
        <v>533</v>
      </c>
      <c r="E47" s="99">
        <v>0</v>
      </c>
      <c r="F47" s="89">
        <v>0</v>
      </c>
      <c r="G47" s="89">
        <f t="shared" si="1"/>
        <v>0</v>
      </c>
    </row>
    <row r="48" spans="2:7" x14ac:dyDescent="0.25">
      <c r="B48" s="91" t="s">
        <v>240</v>
      </c>
      <c r="C48" s="87">
        <v>24085.7</v>
      </c>
      <c r="D48" s="87">
        <v>60394</v>
      </c>
      <c r="E48" s="88">
        <v>31814.57</v>
      </c>
      <c r="F48" s="89">
        <f t="shared" si="0"/>
        <v>132.08904038495871</v>
      </c>
      <c r="G48" s="89">
        <f t="shared" si="1"/>
        <v>52.678362088949235</v>
      </c>
    </row>
    <row r="49" spans="2:7" x14ac:dyDescent="0.25">
      <c r="B49" s="91" t="s">
        <v>241</v>
      </c>
      <c r="C49" s="87">
        <v>24085.7</v>
      </c>
      <c r="D49" s="87">
        <f>SUM(D50:D54)</f>
        <v>60394</v>
      </c>
      <c r="E49" s="88">
        <f>SUM(E50:E54)</f>
        <v>31814.57</v>
      </c>
      <c r="F49" s="89">
        <f t="shared" si="0"/>
        <v>132.08904038495871</v>
      </c>
      <c r="G49" s="89">
        <f t="shared" si="1"/>
        <v>52.678362088949235</v>
      </c>
    </row>
    <row r="50" spans="2:7" x14ac:dyDescent="0.25">
      <c r="B50" s="32" t="s">
        <v>230</v>
      </c>
      <c r="C50" s="93">
        <v>15525.03</v>
      </c>
      <c r="D50" s="93">
        <v>44294</v>
      </c>
      <c r="E50" s="94">
        <v>22147.02</v>
      </c>
      <c r="F50" s="89">
        <f t="shared" si="0"/>
        <v>142.65363738427558</v>
      </c>
      <c r="G50" s="89">
        <f t="shared" si="1"/>
        <v>50.000045152842375</v>
      </c>
    </row>
    <row r="51" spans="2:7" x14ac:dyDescent="0.25">
      <c r="B51" s="32" t="s">
        <v>231</v>
      </c>
      <c r="C51" s="93">
        <v>1723.47</v>
      </c>
      <c r="D51" s="93">
        <v>3737</v>
      </c>
      <c r="E51" s="94">
        <v>1640.52</v>
      </c>
      <c r="F51" s="89">
        <f t="shared" si="0"/>
        <v>95.187035457536254</v>
      </c>
      <c r="G51" s="89">
        <f t="shared" si="1"/>
        <v>43.8993845330479</v>
      </c>
    </row>
    <row r="52" spans="2:7" x14ac:dyDescent="0.25">
      <c r="B52" s="32" t="s">
        <v>232</v>
      </c>
      <c r="C52" s="93">
        <v>2561.61</v>
      </c>
      <c r="D52" s="93">
        <v>7309</v>
      </c>
      <c r="E52" s="94">
        <v>3654.24</v>
      </c>
      <c r="F52" s="89">
        <f t="shared" si="0"/>
        <v>142.65403398643821</v>
      </c>
      <c r="G52" s="89">
        <f t="shared" si="1"/>
        <v>49.996442741825142</v>
      </c>
    </row>
    <row r="53" spans="2:7" x14ac:dyDescent="0.25">
      <c r="B53" s="32" t="s">
        <v>242</v>
      </c>
      <c r="C53" s="93">
        <v>981.01</v>
      </c>
      <c r="D53" s="93">
        <v>957</v>
      </c>
      <c r="E53" s="94">
        <v>300.33</v>
      </c>
      <c r="F53" s="89">
        <f t="shared" si="0"/>
        <v>30.614366826026234</v>
      </c>
      <c r="G53" s="89">
        <f t="shared" si="1"/>
        <v>31.38244514106583</v>
      </c>
    </row>
    <row r="54" spans="2:7" x14ac:dyDescent="0.25">
      <c r="B54" s="32" t="s">
        <v>234</v>
      </c>
      <c r="C54" s="93">
        <v>3294.58</v>
      </c>
      <c r="D54" s="93">
        <v>4097</v>
      </c>
      <c r="E54" s="94">
        <v>4072.46</v>
      </c>
      <c r="F54" s="89">
        <f t="shared" si="0"/>
        <v>123.61090032720408</v>
      </c>
      <c r="G54" s="89">
        <f t="shared" si="1"/>
        <v>99.401025140346604</v>
      </c>
    </row>
    <row r="55" spans="2:7" x14ac:dyDescent="0.25">
      <c r="B55" s="116" t="s">
        <v>340</v>
      </c>
      <c r="C55" s="93">
        <v>0</v>
      </c>
      <c r="D55" s="87">
        <v>0</v>
      </c>
      <c r="E55" s="88">
        <v>0</v>
      </c>
      <c r="F55" s="89">
        <v>0</v>
      </c>
      <c r="G55" s="89">
        <v>0</v>
      </c>
    </row>
    <row r="56" spans="2:7" x14ac:dyDescent="0.25">
      <c r="B56" s="32" t="s">
        <v>230</v>
      </c>
      <c r="C56" s="93">
        <v>0</v>
      </c>
      <c r="D56" s="93">
        <v>0</v>
      </c>
      <c r="E56" s="94">
        <v>0</v>
      </c>
      <c r="F56" s="89">
        <v>0</v>
      </c>
      <c r="G56" s="89">
        <v>0</v>
      </c>
    </row>
    <row r="57" spans="2:7" x14ac:dyDescent="0.25">
      <c r="B57" s="32" t="s">
        <v>231</v>
      </c>
      <c r="C57" s="93">
        <v>0</v>
      </c>
      <c r="D57" s="93">
        <v>0</v>
      </c>
      <c r="E57" s="94">
        <v>0</v>
      </c>
      <c r="F57" s="89">
        <v>0</v>
      </c>
      <c r="G57" s="89">
        <v>0</v>
      </c>
    </row>
    <row r="58" spans="2:7" x14ac:dyDescent="0.25">
      <c r="B58" s="32" t="s">
        <v>232</v>
      </c>
      <c r="C58" s="93">
        <v>0</v>
      </c>
      <c r="D58" s="93">
        <v>0</v>
      </c>
      <c r="E58" s="94">
        <v>0</v>
      </c>
      <c r="F58" s="89">
        <v>0</v>
      </c>
      <c r="G58" s="89">
        <v>0</v>
      </c>
    </row>
    <row r="59" spans="2:7" x14ac:dyDescent="0.25">
      <c r="B59" s="32" t="s">
        <v>242</v>
      </c>
      <c r="C59" s="93">
        <v>0</v>
      </c>
      <c r="D59" s="93">
        <v>0</v>
      </c>
      <c r="E59" s="94">
        <v>0</v>
      </c>
      <c r="F59" s="89">
        <v>0</v>
      </c>
      <c r="G59" s="89">
        <v>0</v>
      </c>
    </row>
    <row r="60" spans="2:7" x14ac:dyDescent="0.25">
      <c r="B60" s="91" t="s">
        <v>243</v>
      </c>
      <c r="C60" s="87">
        <v>72001.83</v>
      </c>
      <c r="D60" s="87">
        <v>117440</v>
      </c>
      <c r="E60" s="88">
        <v>63009.24</v>
      </c>
      <c r="F60" s="89">
        <f t="shared" si="0"/>
        <v>87.510609105351904</v>
      </c>
      <c r="G60" s="89">
        <f t="shared" si="1"/>
        <v>53.652282016348771</v>
      </c>
    </row>
    <row r="61" spans="2:7" x14ac:dyDescent="0.25">
      <c r="B61" s="91" t="s">
        <v>244</v>
      </c>
      <c r="C61" s="87">
        <v>72001.83</v>
      </c>
      <c r="D61" s="87">
        <f>SUM(D62:D68)</f>
        <v>117440</v>
      </c>
      <c r="E61" s="88">
        <f>SUM(E62:E68)</f>
        <v>63009.24</v>
      </c>
      <c r="F61" s="89">
        <f t="shared" si="0"/>
        <v>87.510609105351904</v>
      </c>
      <c r="G61" s="89">
        <f t="shared" si="1"/>
        <v>53.652282016348771</v>
      </c>
    </row>
    <row r="62" spans="2:7" x14ac:dyDescent="0.25">
      <c r="B62" s="32" t="s">
        <v>242</v>
      </c>
      <c r="C62" s="93">
        <v>3066.65</v>
      </c>
      <c r="D62" s="93">
        <v>3000</v>
      </c>
      <c r="E62" s="94">
        <v>4776.3100000000004</v>
      </c>
      <c r="F62" s="89">
        <f t="shared" si="0"/>
        <v>155.75008559829132</v>
      </c>
      <c r="G62" s="89">
        <f t="shared" si="1"/>
        <v>159.21033333333335</v>
      </c>
    </row>
    <row r="63" spans="2:7" x14ac:dyDescent="0.25">
      <c r="B63" s="32" t="s">
        <v>245</v>
      </c>
      <c r="C63" s="93">
        <v>23879.53</v>
      </c>
      <c r="D63" s="93">
        <v>30690</v>
      </c>
      <c r="E63" s="94">
        <v>15241.85</v>
      </c>
      <c r="F63" s="89">
        <f t="shared" si="0"/>
        <v>63.828098794239253</v>
      </c>
      <c r="G63" s="89">
        <f t="shared" si="1"/>
        <v>49.663897034864782</v>
      </c>
    </row>
    <row r="64" spans="2:7" x14ac:dyDescent="0.25">
      <c r="B64" s="32" t="s">
        <v>246</v>
      </c>
      <c r="C64" s="93">
        <v>41050.879999999997</v>
      </c>
      <c r="D64" s="93">
        <v>65750</v>
      </c>
      <c r="E64" s="94">
        <v>41915.9</v>
      </c>
      <c r="F64" s="89">
        <f t="shared" si="0"/>
        <v>102.10718990676936</v>
      </c>
      <c r="G64" s="89">
        <f t="shared" si="1"/>
        <v>63.750418250950567</v>
      </c>
    </row>
    <row r="65" spans="2:7" x14ac:dyDescent="0.25">
      <c r="B65" s="32" t="s">
        <v>237</v>
      </c>
      <c r="C65" s="93">
        <v>488</v>
      </c>
      <c r="D65" s="93">
        <v>200</v>
      </c>
      <c r="E65" s="94">
        <v>0</v>
      </c>
      <c r="F65" s="89">
        <f t="shared" si="0"/>
        <v>0</v>
      </c>
      <c r="G65" s="89">
        <v>0</v>
      </c>
    </row>
    <row r="66" spans="2:7" x14ac:dyDescent="0.25">
      <c r="B66" s="32" t="s">
        <v>247</v>
      </c>
      <c r="C66" s="93">
        <v>3235.38</v>
      </c>
      <c r="D66" s="93">
        <v>400</v>
      </c>
      <c r="E66" s="94">
        <v>737.98</v>
      </c>
      <c r="F66" s="89">
        <f t="shared" si="0"/>
        <v>22.809685415623512</v>
      </c>
      <c r="G66" s="89">
        <f t="shared" si="1"/>
        <v>184.495</v>
      </c>
    </row>
    <row r="67" spans="2:7" x14ac:dyDescent="0.25">
      <c r="B67" s="32" t="s">
        <v>236</v>
      </c>
      <c r="C67" s="93">
        <v>281.39</v>
      </c>
      <c r="D67" s="93">
        <v>600</v>
      </c>
      <c r="E67" s="94">
        <v>337.2</v>
      </c>
      <c r="F67" s="89">
        <f t="shared" si="0"/>
        <v>119.8336827890117</v>
      </c>
      <c r="G67" s="89">
        <f t="shared" si="1"/>
        <v>56.199999999999996</v>
      </c>
    </row>
    <row r="68" spans="2:7" x14ac:dyDescent="0.25">
      <c r="B68" s="98" t="s">
        <v>239</v>
      </c>
      <c r="C68" s="93">
        <v>0</v>
      </c>
      <c r="D68" s="93">
        <v>16800</v>
      </c>
      <c r="E68" s="94">
        <v>0</v>
      </c>
      <c r="F68" s="89">
        <v>0</v>
      </c>
      <c r="G68" s="89">
        <v>0</v>
      </c>
    </row>
    <row r="69" spans="2:7" x14ac:dyDescent="0.25">
      <c r="B69" s="91" t="s">
        <v>248</v>
      </c>
      <c r="C69" s="87">
        <v>1088561.33</v>
      </c>
      <c r="D69" s="87">
        <f>SUM(D70:D82)</f>
        <v>2186732</v>
      </c>
      <c r="E69" s="117">
        <f>SUM(E70:E82)</f>
        <v>1339173.6499999997</v>
      </c>
      <c r="F69" s="89">
        <f t="shared" si="0"/>
        <v>123.02234270989578</v>
      </c>
      <c r="G69" s="89">
        <f t="shared" si="1"/>
        <v>61.240867650905543</v>
      </c>
    </row>
    <row r="70" spans="2:7" x14ac:dyDescent="0.25">
      <c r="B70" s="32" t="s">
        <v>230</v>
      </c>
      <c r="C70" s="93">
        <v>808098.2</v>
      </c>
      <c r="D70" s="93">
        <v>1590000</v>
      </c>
      <c r="E70" s="94">
        <v>1028700</v>
      </c>
      <c r="F70" s="89">
        <f t="shared" si="0"/>
        <v>127.29888520974309</v>
      </c>
      <c r="G70" s="89">
        <f t="shared" si="1"/>
        <v>64.698113207547166</v>
      </c>
    </row>
    <row r="71" spans="2:7" x14ac:dyDescent="0.25">
      <c r="B71" s="32" t="s">
        <v>231</v>
      </c>
      <c r="C71" s="93">
        <v>32672.54</v>
      </c>
      <c r="D71" s="93">
        <v>92000</v>
      </c>
      <c r="E71" s="94">
        <v>33087.629999999997</v>
      </c>
      <c r="F71" s="89">
        <f t="shared" si="0"/>
        <v>101.27045525080081</v>
      </c>
      <c r="G71" s="89">
        <f t="shared" si="1"/>
        <v>35.964815217391298</v>
      </c>
    </row>
    <row r="72" spans="2:7" x14ac:dyDescent="0.25">
      <c r="B72" s="32" t="s">
        <v>232</v>
      </c>
      <c r="C72" s="93">
        <v>134346.64000000001</v>
      </c>
      <c r="D72" s="93">
        <v>257000</v>
      </c>
      <c r="E72" s="94">
        <v>168641.71</v>
      </c>
      <c r="F72" s="89">
        <f t="shared" si="0"/>
        <v>125.5273001245137</v>
      </c>
      <c r="G72" s="89">
        <f t="shared" si="1"/>
        <v>65.61934241245136</v>
      </c>
    </row>
    <row r="73" spans="2:7" x14ac:dyDescent="0.25">
      <c r="B73" s="32" t="s">
        <v>242</v>
      </c>
      <c r="C73" s="93">
        <v>17779.82</v>
      </c>
      <c r="D73" s="93">
        <v>33000</v>
      </c>
      <c r="E73" s="94">
        <v>19121.919999999998</v>
      </c>
      <c r="F73" s="89">
        <f t="shared" ref="F73:F102" si="2">E73/C73*100</f>
        <v>107.54844537233785</v>
      </c>
      <c r="G73" s="89">
        <f t="shared" ref="G73:G104" si="3">E73/D73*100</f>
        <v>57.945212121212123</v>
      </c>
    </row>
    <row r="74" spans="2:7" x14ac:dyDescent="0.25">
      <c r="B74" s="32" t="s">
        <v>234</v>
      </c>
      <c r="C74" s="93">
        <v>81148.070000000007</v>
      </c>
      <c r="D74" s="93">
        <v>153500</v>
      </c>
      <c r="E74" s="94">
        <v>76444.2</v>
      </c>
      <c r="F74" s="89">
        <f t="shared" si="2"/>
        <v>94.203349506648763</v>
      </c>
      <c r="G74" s="89">
        <f t="shared" si="3"/>
        <v>49.800781758957655</v>
      </c>
    </row>
    <row r="75" spans="2:7" x14ac:dyDescent="0.25">
      <c r="B75" s="32" t="s">
        <v>246</v>
      </c>
      <c r="C75" s="93">
        <v>11066.53</v>
      </c>
      <c r="D75" s="93">
        <v>6700</v>
      </c>
      <c r="E75" s="94">
        <v>10349.32</v>
      </c>
      <c r="F75" s="89">
        <f t="shared" si="2"/>
        <v>93.51910671185999</v>
      </c>
      <c r="G75" s="89">
        <f t="shared" si="3"/>
        <v>154.46746268656716</v>
      </c>
    </row>
    <row r="76" spans="2:7" x14ac:dyDescent="0.25">
      <c r="B76" s="32" t="s">
        <v>237</v>
      </c>
      <c r="C76" s="93">
        <v>0</v>
      </c>
      <c r="D76" s="93">
        <v>0</v>
      </c>
      <c r="E76" s="94">
        <v>71</v>
      </c>
      <c r="F76" s="89">
        <v>0</v>
      </c>
      <c r="G76" s="89">
        <v>0</v>
      </c>
    </row>
    <row r="77" spans="2:7" x14ac:dyDescent="0.25">
      <c r="B77" s="32" t="s">
        <v>247</v>
      </c>
      <c r="C77" s="93">
        <v>1082.98</v>
      </c>
      <c r="D77" s="93">
        <v>5400</v>
      </c>
      <c r="E77" s="94">
        <v>1557.2</v>
      </c>
      <c r="F77" s="89">
        <f t="shared" si="2"/>
        <v>143.78843561284606</v>
      </c>
      <c r="G77" s="89">
        <f t="shared" si="3"/>
        <v>28.837037037037039</v>
      </c>
    </row>
    <row r="78" spans="2:7" x14ac:dyDescent="0.25">
      <c r="B78" s="31" t="s">
        <v>236</v>
      </c>
      <c r="C78" s="93">
        <v>0</v>
      </c>
      <c r="D78" s="93">
        <v>0</v>
      </c>
      <c r="E78" s="94">
        <v>0</v>
      </c>
      <c r="F78" s="89">
        <v>0</v>
      </c>
      <c r="G78" s="89">
        <v>0</v>
      </c>
    </row>
    <row r="79" spans="2:7" ht="25.5" x14ac:dyDescent="0.25">
      <c r="B79" s="31" t="s">
        <v>238</v>
      </c>
      <c r="C79" s="93">
        <v>0</v>
      </c>
      <c r="D79" s="93">
        <v>33200</v>
      </c>
      <c r="E79" s="94">
        <v>0</v>
      </c>
      <c r="F79" s="89">
        <v>0</v>
      </c>
      <c r="G79" s="89">
        <f t="shared" si="3"/>
        <v>0</v>
      </c>
    </row>
    <row r="80" spans="2:7" x14ac:dyDescent="0.25">
      <c r="B80" s="31" t="s">
        <v>249</v>
      </c>
      <c r="C80" s="93">
        <v>1285.67</v>
      </c>
      <c r="D80" s="93">
        <v>1350</v>
      </c>
      <c r="E80" s="94">
        <v>1200.67</v>
      </c>
      <c r="F80" s="89">
        <f t="shared" si="2"/>
        <v>93.388661164995682</v>
      </c>
      <c r="G80" s="89">
        <f t="shared" si="3"/>
        <v>88.938518518518521</v>
      </c>
    </row>
    <row r="81" spans="2:7" x14ac:dyDescent="0.25">
      <c r="B81" s="31" t="s">
        <v>250</v>
      </c>
      <c r="C81" s="93">
        <v>1080.8800000000001</v>
      </c>
      <c r="D81" s="93">
        <v>3982</v>
      </c>
      <c r="E81" s="94">
        <v>0</v>
      </c>
      <c r="F81" s="89">
        <f t="shared" si="2"/>
        <v>0</v>
      </c>
      <c r="G81" s="89">
        <f t="shared" si="3"/>
        <v>0</v>
      </c>
    </row>
    <row r="82" spans="2:7" ht="25.5" x14ac:dyDescent="0.25">
      <c r="B82" s="31" t="s">
        <v>251</v>
      </c>
      <c r="C82" s="93">
        <v>0</v>
      </c>
      <c r="D82" s="93">
        <v>10600</v>
      </c>
      <c r="E82" s="94">
        <v>0</v>
      </c>
      <c r="F82" s="89">
        <v>0</v>
      </c>
      <c r="G82" s="89">
        <f t="shared" si="3"/>
        <v>0</v>
      </c>
    </row>
    <row r="83" spans="2:7" ht="25.5" x14ac:dyDescent="0.25">
      <c r="B83" s="70" t="s">
        <v>252</v>
      </c>
      <c r="C83" s="93">
        <v>0</v>
      </c>
      <c r="D83" s="87">
        <v>0</v>
      </c>
      <c r="E83" s="118">
        <v>0</v>
      </c>
      <c r="F83" s="89">
        <v>0</v>
      </c>
      <c r="G83" s="89">
        <v>0</v>
      </c>
    </row>
    <row r="84" spans="2:7" x14ac:dyDescent="0.25">
      <c r="B84" s="31" t="s">
        <v>230</v>
      </c>
      <c r="C84" s="93">
        <v>0</v>
      </c>
      <c r="D84" s="93">
        <v>0</v>
      </c>
      <c r="E84" s="94">
        <v>0</v>
      </c>
      <c r="F84" s="89">
        <v>0</v>
      </c>
      <c r="G84" s="89">
        <v>0</v>
      </c>
    </row>
    <row r="85" spans="2:7" x14ac:dyDescent="0.25">
      <c r="B85" s="31" t="s">
        <v>231</v>
      </c>
      <c r="C85" s="93">
        <v>0</v>
      </c>
      <c r="D85" s="93">
        <v>0</v>
      </c>
      <c r="E85" s="94">
        <v>0</v>
      </c>
      <c r="F85" s="89">
        <v>0</v>
      </c>
      <c r="G85" s="89">
        <v>0</v>
      </c>
    </row>
    <row r="86" spans="2:7" x14ac:dyDescent="0.25">
      <c r="B86" s="31" t="s">
        <v>232</v>
      </c>
      <c r="C86" s="93">
        <v>0</v>
      </c>
      <c r="D86" s="93">
        <v>0</v>
      </c>
      <c r="E86" s="94">
        <v>0</v>
      </c>
      <c r="F86" s="89">
        <v>0</v>
      </c>
      <c r="G86" s="89">
        <v>0</v>
      </c>
    </row>
    <row r="87" spans="2:7" x14ac:dyDescent="0.25">
      <c r="B87" s="31" t="s">
        <v>253</v>
      </c>
      <c r="C87" s="93">
        <v>0</v>
      </c>
      <c r="D87" s="93">
        <v>0</v>
      </c>
      <c r="E87" s="94">
        <v>0</v>
      </c>
      <c r="F87" s="89">
        <v>0</v>
      </c>
      <c r="G87" s="89">
        <v>0</v>
      </c>
    </row>
    <row r="88" spans="2:7" x14ac:dyDescent="0.25">
      <c r="B88" s="31" t="s">
        <v>234</v>
      </c>
      <c r="C88" s="93">
        <v>0</v>
      </c>
      <c r="D88" s="93">
        <v>0</v>
      </c>
      <c r="E88" s="94">
        <v>0</v>
      </c>
      <c r="F88" s="89">
        <v>0</v>
      </c>
      <c r="G88" s="89">
        <v>0</v>
      </c>
    </row>
    <row r="89" spans="2:7" x14ac:dyDescent="0.25">
      <c r="B89" s="31" t="s">
        <v>235</v>
      </c>
      <c r="C89" s="93">
        <v>0</v>
      </c>
      <c r="D89" s="93">
        <v>0</v>
      </c>
      <c r="E89" s="94">
        <v>0</v>
      </c>
      <c r="F89" s="89">
        <v>0</v>
      </c>
      <c r="G89" s="89">
        <v>0</v>
      </c>
    </row>
    <row r="90" spans="2:7" ht="25.5" x14ac:dyDescent="0.25">
      <c r="B90" s="95" t="s">
        <v>254</v>
      </c>
      <c r="C90" s="87">
        <v>0</v>
      </c>
      <c r="D90" s="87">
        <v>1500</v>
      </c>
      <c r="E90" s="88">
        <v>0</v>
      </c>
      <c r="F90" s="89">
        <v>0</v>
      </c>
      <c r="G90" s="89">
        <f t="shared" si="3"/>
        <v>0</v>
      </c>
    </row>
    <row r="91" spans="2:7" ht="25.5" x14ac:dyDescent="0.25">
      <c r="B91" s="95" t="s">
        <v>217</v>
      </c>
      <c r="C91" s="87">
        <v>0</v>
      </c>
      <c r="D91" s="87">
        <v>1500</v>
      </c>
      <c r="E91" s="117">
        <v>0</v>
      </c>
      <c r="F91" s="89">
        <v>0</v>
      </c>
      <c r="G91" s="89">
        <f t="shared" si="3"/>
        <v>0</v>
      </c>
    </row>
    <row r="92" spans="2:7" x14ac:dyDescent="0.25">
      <c r="B92" s="92" t="s">
        <v>234</v>
      </c>
      <c r="C92" s="93">
        <v>0</v>
      </c>
      <c r="D92" s="93">
        <v>1000</v>
      </c>
      <c r="E92" s="94">
        <v>0</v>
      </c>
      <c r="F92" s="89">
        <v>0</v>
      </c>
      <c r="G92" s="89">
        <f t="shared" si="3"/>
        <v>0</v>
      </c>
    </row>
    <row r="93" spans="2:7" x14ac:dyDescent="0.25">
      <c r="B93" s="92" t="s">
        <v>235</v>
      </c>
      <c r="C93" s="93">
        <v>0</v>
      </c>
      <c r="D93" s="93">
        <v>500</v>
      </c>
      <c r="E93" s="94">
        <v>0</v>
      </c>
      <c r="F93" s="89">
        <v>0</v>
      </c>
      <c r="G93" s="89">
        <f t="shared" si="3"/>
        <v>0</v>
      </c>
    </row>
    <row r="94" spans="2:7" x14ac:dyDescent="0.25">
      <c r="B94" s="95" t="s">
        <v>255</v>
      </c>
      <c r="C94" s="87">
        <v>0</v>
      </c>
      <c r="D94" s="87">
        <v>1420</v>
      </c>
      <c r="E94" s="88">
        <v>0</v>
      </c>
      <c r="F94" s="89">
        <v>0</v>
      </c>
      <c r="G94" s="89">
        <f t="shared" si="3"/>
        <v>0</v>
      </c>
    </row>
    <row r="95" spans="2:7" ht="25.5" x14ac:dyDescent="0.25">
      <c r="B95" s="95" t="s">
        <v>256</v>
      </c>
      <c r="C95" s="87">
        <v>0</v>
      </c>
      <c r="D95" s="87">
        <v>1420</v>
      </c>
      <c r="E95" s="88">
        <v>0</v>
      </c>
      <c r="F95" s="89">
        <v>0</v>
      </c>
      <c r="G95" s="89">
        <f t="shared" si="3"/>
        <v>0</v>
      </c>
    </row>
    <row r="96" spans="2:7" ht="25.5" x14ac:dyDescent="0.25">
      <c r="B96" s="95" t="s">
        <v>227</v>
      </c>
      <c r="C96" s="87">
        <v>0</v>
      </c>
      <c r="D96" s="87">
        <v>1420</v>
      </c>
      <c r="E96" s="117">
        <v>0</v>
      </c>
      <c r="F96" s="89">
        <v>0</v>
      </c>
      <c r="G96" s="89">
        <f t="shared" si="3"/>
        <v>0</v>
      </c>
    </row>
    <row r="97" spans="2:7" ht="25.5" x14ac:dyDescent="0.25">
      <c r="B97" s="92" t="s">
        <v>359</v>
      </c>
      <c r="C97" s="93">
        <v>0</v>
      </c>
      <c r="D97" s="93">
        <v>300</v>
      </c>
      <c r="E97" s="94">
        <v>0</v>
      </c>
      <c r="F97" s="89">
        <v>0</v>
      </c>
      <c r="G97" s="89">
        <f t="shared" si="3"/>
        <v>0</v>
      </c>
    </row>
    <row r="98" spans="2:7" x14ac:dyDescent="0.25">
      <c r="B98" s="92" t="s">
        <v>250</v>
      </c>
      <c r="C98" s="93">
        <v>0</v>
      </c>
      <c r="D98" s="93">
        <v>700</v>
      </c>
      <c r="E98" s="94">
        <v>0</v>
      </c>
      <c r="F98" s="89">
        <v>0</v>
      </c>
      <c r="G98" s="89">
        <f t="shared" si="3"/>
        <v>0</v>
      </c>
    </row>
    <row r="99" spans="2:7" ht="25.5" x14ac:dyDescent="0.25">
      <c r="B99" s="92" t="s">
        <v>251</v>
      </c>
      <c r="C99" s="93">
        <v>0</v>
      </c>
      <c r="D99" s="93">
        <v>420</v>
      </c>
      <c r="E99" s="94">
        <v>12</v>
      </c>
      <c r="F99" s="89">
        <v>0</v>
      </c>
      <c r="G99" s="89">
        <f t="shared" si="3"/>
        <v>2.8571428571428572</v>
      </c>
    </row>
    <row r="100" spans="2:7" ht="25.5" x14ac:dyDescent="0.25">
      <c r="B100" s="95" t="s">
        <v>257</v>
      </c>
      <c r="C100" s="87">
        <v>368.94</v>
      </c>
      <c r="D100" s="87">
        <v>1000</v>
      </c>
      <c r="E100" s="117">
        <v>250</v>
      </c>
      <c r="F100" s="89">
        <f t="shared" si="2"/>
        <v>67.761695668672417</v>
      </c>
      <c r="G100" s="89">
        <f t="shared" si="3"/>
        <v>25</v>
      </c>
    </row>
    <row r="101" spans="2:7" ht="25.5" x14ac:dyDescent="0.25">
      <c r="B101" s="95" t="s">
        <v>210</v>
      </c>
      <c r="C101" s="87">
        <v>368.94</v>
      </c>
      <c r="D101" s="87">
        <v>1000</v>
      </c>
      <c r="E101" s="88">
        <v>250</v>
      </c>
      <c r="F101" s="89">
        <f t="shared" si="2"/>
        <v>67.761695668672417</v>
      </c>
      <c r="G101" s="89">
        <f t="shared" si="3"/>
        <v>25</v>
      </c>
    </row>
    <row r="102" spans="2:7" x14ac:dyDescent="0.25">
      <c r="B102" s="92" t="s">
        <v>258</v>
      </c>
      <c r="C102" s="93">
        <v>62.7</v>
      </c>
      <c r="D102" s="93">
        <v>400</v>
      </c>
      <c r="E102" s="94">
        <v>0</v>
      </c>
      <c r="F102" s="89">
        <f t="shared" si="2"/>
        <v>0</v>
      </c>
      <c r="G102" s="89">
        <f t="shared" si="3"/>
        <v>0</v>
      </c>
    </row>
    <row r="103" spans="2:7" x14ac:dyDescent="0.25">
      <c r="B103" s="92" t="s">
        <v>246</v>
      </c>
      <c r="C103" s="93">
        <v>0</v>
      </c>
      <c r="D103" s="93">
        <v>300</v>
      </c>
      <c r="E103" s="94">
        <v>0</v>
      </c>
      <c r="F103" s="89">
        <v>0</v>
      </c>
      <c r="G103" s="89">
        <f t="shared" si="3"/>
        <v>0</v>
      </c>
    </row>
    <row r="104" spans="2:7" ht="25.5" x14ac:dyDescent="0.25">
      <c r="B104" s="92" t="s">
        <v>247</v>
      </c>
      <c r="C104" s="93">
        <v>306.24</v>
      </c>
      <c r="D104" s="93">
        <v>300</v>
      </c>
      <c r="E104" s="94">
        <v>0</v>
      </c>
      <c r="F104" s="89">
        <v>0</v>
      </c>
      <c r="G104" s="89">
        <f t="shared" si="3"/>
        <v>0</v>
      </c>
    </row>
    <row r="105" spans="2:7" ht="25.5" x14ac:dyDescent="0.25">
      <c r="B105" s="92" t="s">
        <v>239</v>
      </c>
      <c r="C105" s="93">
        <v>0</v>
      </c>
      <c r="D105" s="93">
        <v>0</v>
      </c>
      <c r="E105" s="94">
        <v>250</v>
      </c>
      <c r="F105" s="89">
        <v>0</v>
      </c>
      <c r="G105" s="89">
        <v>0</v>
      </c>
    </row>
    <row r="106" spans="2:7" ht="25.5" x14ac:dyDescent="0.25">
      <c r="B106" s="95" t="s">
        <v>259</v>
      </c>
      <c r="C106" s="87">
        <v>0</v>
      </c>
      <c r="D106" s="87">
        <v>0</v>
      </c>
      <c r="E106" s="117">
        <v>0</v>
      </c>
      <c r="F106" s="89">
        <v>0</v>
      </c>
      <c r="G106" s="89">
        <v>0</v>
      </c>
    </row>
    <row r="107" spans="2:7" x14ac:dyDescent="0.25">
      <c r="B107" s="92" t="s">
        <v>253</v>
      </c>
      <c r="C107" s="93">
        <v>0</v>
      </c>
      <c r="D107" s="93">
        <v>0</v>
      </c>
      <c r="E107" s="99">
        <v>0</v>
      </c>
      <c r="F107" s="89">
        <v>0</v>
      </c>
      <c r="G107" s="89">
        <v>0</v>
      </c>
    </row>
    <row r="108" spans="2:7" x14ac:dyDescent="0.25">
      <c r="B108" s="92" t="s">
        <v>246</v>
      </c>
      <c r="C108" s="93">
        <v>0</v>
      </c>
      <c r="D108" s="93">
        <v>0</v>
      </c>
      <c r="E108" s="99">
        <v>0</v>
      </c>
      <c r="F108" s="89">
        <v>0</v>
      </c>
      <c r="G108" s="89">
        <v>0</v>
      </c>
    </row>
    <row r="109" spans="2:7" ht="25.5" x14ac:dyDescent="0.25">
      <c r="B109" s="92" t="s">
        <v>247</v>
      </c>
      <c r="C109" s="93">
        <v>0</v>
      </c>
      <c r="D109" s="93">
        <v>0</v>
      </c>
      <c r="E109" s="99">
        <v>0</v>
      </c>
      <c r="F109" s="89">
        <v>0</v>
      </c>
      <c r="G109" s="89">
        <v>0</v>
      </c>
    </row>
  </sheetData>
  <mergeCells count="1">
    <mergeCell ref="B2:H2"/>
  </mergeCell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4"/>
  <sheetViews>
    <sheetView topLeftCell="A4" workbookViewId="0">
      <selection activeCell="H48" sqref="H48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style="46" customWidth="1"/>
    <col min="5" max="6" width="25.28515625" customWidth="1"/>
    <col min="7" max="8" width="15.7109375" customWidth="1"/>
  </cols>
  <sheetData>
    <row r="1" spans="2:8" ht="18" x14ac:dyDescent="0.25">
      <c r="B1" s="16"/>
      <c r="C1" s="16"/>
      <c r="D1" s="45"/>
      <c r="E1" s="16"/>
      <c r="F1" s="3"/>
      <c r="G1" s="3"/>
      <c r="H1" s="3"/>
    </row>
    <row r="2" spans="2:8" ht="15.75" customHeight="1" x14ac:dyDescent="0.25">
      <c r="B2" s="174" t="s">
        <v>49</v>
      </c>
      <c r="C2" s="174"/>
      <c r="D2" s="174"/>
      <c r="E2" s="174"/>
      <c r="F2" s="174"/>
      <c r="G2" s="174"/>
      <c r="H2" s="174"/>
    </row>
    <row r="3" spans="2:8" ht="18" x14ac:dyDescent="0.25">
      <c r="B3" s="16"/>
      <c r="C3" s="16"/>
      <c r="D3" s="45"/>
      <c r="E3" s="16"/>
      <c r="F3" s="3"/>
      <c r="G3" s="3"/>
      <c r="H3" s="3"/>
    </row>
    <row r="4" spans="2:8" ht="25.5" x14ac:dyDescent="0.25">
      <c r="B4" s="39" t="s">
        <v>273</v>
      </c>
      <c r="C4" s="39" t="s">
        <v>336</v>
      </c>
      <c r="D4" s="1" t="s">
        <v>362</v>
      </c>
      <c r="E4" s="39" t="s">
        <v>363</v>
      </c>
      <c r="F4" s="39" t="s">
        <v>368</v>
      </c>
      <c r="G4" s="39" t="s">
        <v>17</v>
      </c>
      <c r="H4" s="39" t="s">
        <v>50</v>
      </c>
    </row>
    <row r="5" spans="2:8" x14ac:dyDescent="0.25">
      <c r="B5" s="39">
        <v>1</v>
      </c>
      <c r="C5" s="39">
        <v>2</v>
      </c>
      <c r="D5" s="1">
        <v>3</v>
      </c>
      <c r="E5" s="39">
        <v>4</v>
      </c>
      <c r="F5" s="39">
        <v>5</v>
      </c>
      <c r="G5" s="39" t="s">
        <v>19</v>
      </c>
      <c r="H5" s="39" t="s">
        <v>95</v>
      </c>
    </row>
    <row r="6" spans="2:8" ht="15.75" customHeight="1" x14ac:dyDescent="0.25">
      <c r="B6" s="5" t="s">
        <v>38</v>
      </c>
      <c r="C6" s="65">
        <v>1203329.8400000001</v>
      </c>
      <c r="D6" s="65">
        <f>D7+D11+D15+D17+D21+D25+D29+D33+D37+D40+D44+D48+D52+D56+D60</f>
        <v>2517369</v>
      </c>
      <c r="E6" s="65">
        <v>0</v>
      </c>
      <c r="F6" s="77">
        <f>F7+F11+F15+F17+F21+F25+F29+F33+F37+F40+F48+F52+F56</f>
        <v>1470352.3599999999</v>
      </c>
      <c r="G6" s="66">
        <f>F6/C6*100</f>
        <v>122.19030153860389</v>
      </c>
      <c r="H6" s="66">
        <f>F6/D6*100</f>
        <v>58.408296916344007</v>
      </c>
    </row>
    <row r="7" spans="2:8" ht="15.75" customHeight="1" x14ac:dyDescent="0.25">
      <c r="B7" s="5" t="s">
        <v>145</v>
      </c>
      <c r="C7" s="65">
        <v>18312.04</v>
      </c>
      <c r="D7" s="65">
        <v>67241</v>
      </c>
      <c r="E7" s="65">
        <v>0</v>
      </c>
      <c r="F7" s="77">
        <v>33135.919999999998</v>
      </c>
      <c r="G7" s="66">
        <f>F7/C7*100</f>
        <v>180.95154881706242</v>
      </c>
      <c r="H7" s="66">
        <f>F7/D7*100</f>
        <v>49.279338498832551</v>
      </c>
    </row>
    <row r="8" spans="2:8" ht="15.75" customHeight="1" x14ac:dyDescent="0.25">
      <c r="B8" s="5" t="s">
        <v>142</v>
      </c>
      <c r="C8" s="65">
        <v>18312.04</v>
      </c>
      <c r="D8" s="65">
        <v>67241</v>
      </c>
      <c r="E8" s="65">
        <v>0</v>
      </c>
      <c r="F8" s="77">
        <v>33135.919999999998</v>
      </c>
      <c r="G8" s="66">
        <f>F8/C8*100</f>
        <v>180.95154881706242</v>
      </c>
      <c r="H8" s="66">
        <f>F8/D8*100</f>
        <v>49.279338498832551</v>
      </c>
    </row>
    <row r="9" spans="2:8" ht="25.5" x14ac:dyDescent="0.25">
      <c r="B9" s="12" t="s">
        <v>143</v>
      </c>
      <c r="C9" s="65">
        <v>18312.04</v>
      </c>
      <c r="D9" s="65">
        <v>67241</v>
      </c>
      <c r="E9" s="65">
        <v>0</v>
      </c>
      <c r="F9" s="77">
        <v>33135.919999999998</v>
      </c>
      <c r="G9" s="66">
        <f t="shared" ref="G9:G55" si="0">F9/C9*100</f>
        <v>180.95154881706242</v>
      </c>
      <c r="H9" s="66">
        <f t="shared" ref="H9:H59" si="1">F9/D9*100</f>
        <v>49.279338498832551</v>
      </c>
    </row>
    <row r="10" spans="2:8" x14ac:dyDescent="0.25">
      <c r="B10" s="34" t="s">
        <v>144</v>
      </c>
      <c r="C10" s="65">
        <v>18312.04</v>
      </c>
      <c r="D10" s="65">
        <v>67241</v>
      </c>
      <c r="E10" s="65">
        <v>0</v>
      </c>
      <c r="F10" s="77">
        <v>33135.919999999998</v>
      </c>
      <c r="G10" s="66">
        <f t="shared" si="0"/>
        <v>180.95154881706242</v>
      </c>
      <c r="H10" s="66">
        <f t="shared" si="1"/>
        <v>49.279338498832551</v>
      </c>
    </row>
    <row r="11" spans="2:8" x14ac:dyDescent="0.25">
      <c r="B11" s="67" t="s">
        <v>146</v>
      </c>
      <c r="C11" s="65">
        <v>20791.12</v>
      </c>
      <c r="D11" s="65">
        <v>56297</v>
      </c>
      <c r="E11" s="65">
        <v>0</v>
      </c>
      <c r="F11" s="77">
        <v>27742.11</v>
      </c>
      <c r="G11" s="66">
        <f t="shared" si="0"/>
        <v>133.43249425716363</v>
      </c>
      <c r="H11" s="66">
        <f t="shared" si="1"/>
        <v>49.278132049665167</v>
      </c>
    </row>
    <row r="12" spans="2:8" x14ac:dyDescent="0.25">
      <c r="B12" s="5" t="s">
        <v>142</v>
      </c>
      <c r="C12" s="65">
        <v>20791.12</v>
      </c>
      <c r="D12" s="65">
        <v>56297</v>
      </c>
      <c r="E12" s="65">
        <v>0</v>
      </c>
      <c r="F12" s="77">
        <v>27742.11</v>
      </c>
      <c r="G12" s="66">
        <f t="shared" si="0"/>
        <v>133.43249425716363</v>
      </c>
      <c r="H12" s="66">
        <f t="shared" si="1"/>
        <v>49.278132049665167</v>
      </c>
    </row>
    <row r="13" spans="2:8" ht="25.5" x14ac:dyDescent="0.25">
      <c r="B13" s="31" t="s">
        <v>143</v>
      </c>
      <c r="C13" s="65">
        <v>20791.12</v>
      </c>
      <c r="D13" s="65">
        <v>56297</v>
      </c>
      <c r="E13" s="65">
        <v>0</v>
      </c>
      <c r="F13" s="77">
        <v>27742.11</v>
      </c>
      <c r="G13" s="66">
        <f t="shared" si="0"/>
        <v>133.43249425716363</v>
      </c>
      <c r="H13" s="66">
        <f t="shared" si="1"/>
        <v>49.278132049665167</v>
      </c>
    </row>
    <row r="14" spans="2:8" ht="25.5" x14ac:dyDescent="0.25">
      <c r="B14" s="31" t="s">
        <v>144</v>
      </c>
      <c r="C14" s="65">
        <v>20791.12</v>
      </c>
      <c r="D14" s="65">
        <v>56297</v>
      </c>
      <c r="E14" s="65">
        <v>0</v>
      </c>
      <c r="F14" s="77">
        <v>27742.11</v>
      </c>
      <c r="G14" s="66">
        <f t="shared" si="0"/>
        <v>133.43249425716363</v>
      </c>
      <c r="H14" s="66">
        <f t="shared" si="1"/>
        <v>49.278132049665167</v>
      </c>
    </row>
    <row r="15" spans="2:8" x14ac:dyDescent="0.25">
      <c r="B15" s="69" t="s">
        <v>349</v>
      </c>
      <c r="C15" s="65">
        <v>0</v>
      </c>
      <c r="D15" s="65">
        <v>0</v>
      </c>
      <c r="E15" s="65">
        <v>0</v>
      </c>
      <c r="F15" s="77">
        <v>0</v>
      </c>
      <c r="G15" s="66">
        <v>0</v>
      </c>
      <c r="H15" s="66">
        <v>0</v>
      </c>
    </row>
    <row r="16" spans="2:8" ht="25.5" x14ac:dyDescent="0.25">
      <c r="B16" s="31" t="s">
        <v>144</v>
      </c>
      <c r="C16" s="65">
        <v>0</v>
      </c>
      <c r="D16" s="65">
        <v>0</v>
      </c>
      <c r="E16" s="65">
        <v>0</v>
      </c>
      <c r="F16" s="77">
        <v>0</v>
      </c>
      <c r="G16" s="66">
        <v>0</v>
      </c>
      <c r="H16" s="66">
        <v>0</v>
      </c>
    </row>
    <row r="17" spans="2:8" x14ac:dyDescent="0.25">
      <c r="B17" s="69" t="s">
        <v>147</v>
      </c>
      <c r="C17" s="65">
        <v>0</v>
      </c>
      <c r="D17" s="65">
        <v>77109</v>
      </c>
      <c r="E17" s="65">
        <v>0</v>
      </c>
      <c r="F17" s="77">
        <v>250</v>
      </c>
      <c r="G17" s="66">
        <v>0</v>
      </c>
      <c r="H17" s="66">
        <f t="shared" si="1"/>
        <v>0.3242163690360399</v>
      </c>
    </row>
    <row r="18" spans="2:8" x14ac:dyDescent="0.25">
      <c r="B18" s="70" t="s">
        <v>142</v>
      </c>
      <c r="C18" s="65">
        <v>0</v>
      </c>
      <c r="D18" s="65">
        <v>77109</v>
      </c>
      <c r="E18" s="65">
        <v>0</v>
      </c>
      <c r="F18" s="77">
        <v>250</v>
      </c>
      <c r="G18" s="66">
        <v>0</v>
      </c>
      <c r="H18" s="66">
        <f t="shared" si="1"/>
        <v>0.3242163690360399</v>
      </c>
    </row>
    <row r="19" spans="2:8" x14ac:dyDescent="0.25">
      <c r="B19" s="31" t="s">
        <v>148</v>
      </c>
      <c r="C19" s="65">
        <v>0</v>
      </c>
      <c r="D19" s="65">
        <v>77109</v>
      </c>
      <c r="E19" s="65">
        <v>0</v>
      </c>
      <c r="F19" s="77">
        <v>250</v>
      </c>
      <c r="G19" s="66">
        <v>0</v>
      </c>
      <c r="H19" s="66">
        <f t="shared" si="1"/>
        <v>0.3242163690360399</v>
      </c>
    </row>
    <row r="20" spans="2:8" x14ac:dyDescent="0.25">
      <c r="B20" s="31" t="s">
        <v>149</v>
      </c>
      <c r="C20" s="65">
        <v>0</v>
      </c>
      <c r="D20" s="65">
        <v>77109</v>
      </c>
      <c r="E20" s="65">
        <v>0</v>
      </c>
      <c r="F20" s="77">
        <v>250</v>
      </c>
      <c r="G20" s="66">
        <v>0</v>
      </c>
      <c r="H20" s="66">
        <f t="shared" si="1"/>
        <v>0.3242163690360399</v>
      </c>
    </row>
    <row r="21" spans="2:8" x14ac:dyDescent="0.25">
      <c r="B21" s="69" t="s">
        <v>151</v>
      </c>
      <c r="C21" s="65">
        <v>1088561.33</v>
      </c>
      <c r="D21" s="65">
        <v>2186732</v>
      </c>
      <c r="E21" s="65">
        <v>0</v>
      </c>
      <c r="F21" s="77">
        <v>1339173.6499999999</v>
      </c>
      <c r="G21" s="66">
        <f t="shared" si="0"/>
        <v>123.02234270989581</v>
      </c>
      <c r="H21" s="66">
        <f t="shared" si="1"/>
        <v>61.24086765090555</v>
      </c>
    </row>
    <row r="22" spans="2:8" x14ac:dyDescent="0.25">
      <c r="B22" s="69" t="s">
        <v>142</v>
      </c>
      <c r="C22" s="65">
        <v>1088561.33</v>
      </c>
      <c r="D22" s="65">
        <v>2186732</v>
      </c>
      <c r="E22" s="65">
        <v>0</v>
      </c>
      <c r="F22" s="77">
        <v>1339173.6499999999</v>
      </c>
      <c r="G22" s="66">
        <f t="shared" si="0"/>
        <v>123.02234270989581</v>
      </c>
      <c r="H22" s="66">
        <f t="shared" si="1"/>
        <v>61.24086765090555</v>
      </c>
    </row>
    <row r="23" spans="2:8" x14ac:dyDescent="0.25">
      <c r="B23" s="68" t="s">
        <v>148</v>
      </c>
      <c r="C23" s="65">
        <v>1088561.33</v>
      </c>
      <c r="D23" s="65">
        <v>2186732</v>
      </c>
      <c r="E23" s="65">
        <v>0</v>
      </c>
      <c r="F23" s="77">
        <v>1339173.6499999999</v>
      </c>
      <c r="G23" s="66">
        <f t="shared" si="0"/>
        <v>123.02234270989581</v>
      </c>
      <c r="H23" s="66">
        <f t="shared" si="1"/>
        <v>61.24086765090555</v>
      </c>
    </row>
    <row r="24" spans="2:8" x14ac:dyDescent="0.25">
      <c r="B24" s="68" t="s">
        <v>149</v>
      </c>
      <c r="C24" s="65">
        <v>1088561.33</v>
      </c>
      <c r="D24" s="65">
        <v>2186732</v>
      </c>
      <c r="E24" s="65">
        <v>0</v>
      </c>
      <c r="F24" s="77">
        <v>1339173.6499999999</v>
      </c>
      <c r="G24" s="66">
        <f t="shared" si="0"/>
        <v>123.02234270989581</v>
      </c>
      <c r="H24" s="66">
        <f t="shared" si="1"/>
        <v>61.24086765090555</v>
      </c>
    </row>
    <row r="25" spans="2:8" x14ac:dyDescent="0.25">
      <c r="B25" s="69" t="s">
        <v>152</v>
      </c>
      <c r="C25" s="65">
        <v>0</v>
      </c>
      <c r="D25" s="65">
        <v>0</v>
      </c>
      <c r="E25" s="65">
        <v>0</v>
      </c>
      <c r="F25" s="77">
        <v>0</v>
      </c>
      <c r="G25" s="66">
        <v>0</v>
      </c>
      <c r="H25" s="66">
        <v>0</v>
      </c>
    </row>
    <row r="26" spans="2:8" x14ac:dyDescent="0.25">
      <c r="B26" s="69" t="s">
        <v>142</v>
      </c>
      <c r="C26" s="65">
        <v>0</v>
      </c>
      <c r="D26" s="65">
        <v>0</v>
      </c>
      <c r="E26" s="65">
        <v>0</v>
      </c>
      <c r="F26" s="77">
        <v>0</v>
      </c>
      <c r="G26" s="66">
        <v>0</v>
      </c>
      <c r="H26" s="66">
        <v>0</v>
      </c>
    </row>
    <row r="27" spans="2:8" x14ac:dyDescent="0.25">
      <c r="B27" s="68" t="s">
        <v>148</v>
      </c>
      <c r="C27" s="65">
        <v>0</v>
      </c>
      <c r="D27" s="65">
        <v>0</v>
      </c>
      <c r="E27" s="65">
        <v>0</v>
      </c>
      <c r="F27" s="77">
        <v>0</v>
      </c>
      <c r="G27" s="66">
        <v>0</v>
      </c>
      <c r="H27" s="66">
        <v>0</v>
      </c>
    </row>
    <row r="28" spans="2:8" x14ac:dyDescent="0.25">
      <c r="B28" s="68" t="s">
        <v>149</v>
      </c>
      <c r="C28" s="65">
        <v>0</v>
      </c>
      <c r="D28" s="65">
        <v>0</v>
      </c>
      <c r="E28" s="65">
        <v>0</v>
      </c>
      <c r="F28" s="77">
        <v>0</v>
      </c>
      <c r="G28" s="66">
        <v>0</v>
      </c>
      <c r="H28" s="66">
        <v>0</v>
      </c>
    </row>
    <row r="29" spans="2:8" x14ac:dyDescent="0.25">
      <c r="B29" s="69" t="s">
        <v>150</v>
      </c>
      <c r="C29" s="65">
        <v>72001.83</v>
      </c>
      <c r="D29" s="65">
        <v>117440</v>
      </c>
      <c r="E29" s="65">
        <v>0</v>
      </c>
      <c r="F29" s="77">
        <v>63009.24</v>
      </c>
      <c r="G29" s="66">
        <f t="shared" si="0"/>
        <v>87.510609105351904</v>
      </c>
      <c r="H29" s="66">
        <f t="shared" si="1"/>
        <v>53.652282016348771</v>
      </c>
    </row>
    <row r="30" spans="2:8" x14ac:dyDescent="0.25">
      <c r="B30" s="69" t="s">
        <v>142</v>
      </c>
      <c r="C30" s="65">
        <v>72001.83</v>
      </c>
      <c r="D30" s="65">
        <v>117440</v>
      </c>
      <c r="E30" s="65">
        <v>0</v>
      </c>
      <c r="F30" s="77">
        <v>63009.24</v>
      </c>
      <c r="G30" s="66">
        <f t="shared" si="0"/>
        <v>87.510609105351904</v>
      </c>
      <c r="H30" s="66">
        <f t="shared" si="1"/>
        <v>53.652282016348771</v>
      </c>
    </row>
    <row r="31" spans="2:8" x14ac:dyDescent="0.25">
      <c r="B31" s="68" t="s">
        <v>148</v>
      </c>
      <c r="C31" s="65">
        <v>72001.83</v>
      </c>
      <c r="D31" s="65">
        <v>117440</v>
      </c>
      <c r="E31" s="65">
        <v>0</v>
      </c>
      <c r="F31" s="77">
        <v>63009.24</v>
      </c>
      <c r="G31" s="66">
        <f t="shared" si="0"/>
        <v>87.510609105351904</v>
      </c>
      <c r="H31" s="66">
        <f t="shared" si="1"/>
        <v>53.652282016348771</v>
      </c>
    </row>
    <row r="32" spans="2:8" x14ac:dyDescent="0.25">
      <c r="B32" s="68" t="s">
        <v>149</v>
      </c>
      <c r="C32" s="65">
        <v>72001.83</v>
      </c>
      <c r="D32" s="65">
        <v>117440</v>
      </c>
      <c r="E32" s="65">
        <v>0</v>
      </c>
      <c r="F32" s="77">
        <v>63009.24</v>
      </c>
      <c r="G32" s="66">
        <f t="shared" si="0"/>
        <v>87.510609105351904</v>
      </c>
      <c r="H32" s="66">
        <f t="shared" si="1"/>
        <v>53.652282016348771</v>
      </c>
    </row>
    <row r="33" spans="2:8" x14ac:dyDescent="0.25">
      <c r="B33" s="69" t="s">
        <v>147</v>
      </c>
      <c r="C33" s="65">
        <v>0</v>
      </c>
      <c r="D33" s="65">
        <v>4000</v>
      </c>
      <c r="E33" s="65">
        <v>0</v>
      </c>
      <c r="F33" s="77">
        <v>2706.98</v>
      </c>
      <c r="G33" s="66">
        <v>0</v>
      </c>
      <c r="H33" s="66">
        <f t="shared" si="1"/>
        <v>67.674500000000009</v>
      </c>
    </row>
    <row r="34" spans="2:8" x14ac:dyDescent="0.25">
      <c r="B34" s="69" t="s">
        <v>142</v>
      </c>
      <c r="C34" s="65">
        <v>0</v>
      </c>
      <c r="D34" s="65">
        <v>4000</v>
      </c>
      <c r="E34" s="65">
        <v>0</v>
      </c>
      <c r="F34" s="77">
        <v>2706.98</v>
      </c>
      <c r="G34" s="66">
        <v>0</v>
      </c>
      <c r="H34" s="66">
        <f t="shared" si="1"/>
        <v>67.674500000000009</v>
      </c>
    </row>
    <row r="35" spans="2:8" x14ac:dyDescent="0.25">
      <c r="B35" s="68" t="s">
        <v>153</v>
      </c>
      <c r="C35" s="65">
        <v>0</v>
      </c>
      <c r="D35" s="65">
        <v>4000</v>
      </c>
      <c r="E35" s="65">
        <v>0</v>
      </c>
      <c r="F35" s="77">
        <v>2706.98</v>
      </c>
      <c r="G35" s="66">
        <v>0</v>
      </c>
      <c r="H35" s="66">
        <f t="shared" si="1"/>
        <v>67.674500000000009</v>
      </c>
    </row>
    <row r="36" spans="2:8" x14ac:dyDescent="0.25">
      <c r="B36" s="68" t="s">
        <v>154</v>
      </c>
      <c r="C36" s="65">
        <v>0</v>
      </c>
      <c r="D36" s="65">
        <v>4000</v>
      </c>
      <c r="E36" s="65">
        <v>0</v>
      </c>
      <c r="F36" s="77">
        <v>2706.98</v>
      </c>
      <c r="G36" s="66">
        <v>0</v>
      </c>
      <c r="H36" s="66">
        <f t="shared" si="1"/>
        <v>67.674500000000009</v>
      </c>
    </row>
    <row r="37" spans="2:8" x14ac:dyDescent="0.25">
      <c r="B37" s="69" t="s">
        <v>146</v>
      </c>
      <c r="C37" s="65">
        <v>3294.58</v>
      </c>
      <c r="D37" s="65">
        <v>4097</v>
      </c>
      <c r="E37" s="65">
        <v>0</v>
      </c>
      <c r="F37" s="77">
        <v>4072.46</v>
      </c>
      <c r="G37" s="66">
        <f t="shared" si="0"/>
        <v>123.61090032720408</v>
      </c>
      <c r="H37" s="66">
        <f t="shared" si="1"/>
        <v>99.401025140346604</v>
      </c>
    </row>
    <row r="38" spans="2:8" x14ac:dyDescent="0.25">
      <c r="B38" s="69" t="s">
        <v>142</v>
      </c>
      <c r="C38" s="65">
        <v>3294.58</v>
      </c>
      <c r="D38" s="65">
        <v>4097</v>
      </c>
      <c r="E38" s="65">
        <v>0</v>
      </c>
      <c r="F38" s="77">
        <v>4072.46</v>
      </c>
      <c r="G38" s="66">
        <f t="shared" si="0"/>
        <v>123.61090032720408</v>
      </c>
      <c r="H38" s="66">
        <f t="shared" si="1"/>
        <v>99.401025140346604</v>
      </c>
    </row>
    <row r="39" spans="2:8" x14ac:dyDescent="0.25">
      <c r="B39" s="68" t="s">
        <v>153</v>
      </c>
      <c r="C39" s="65">
        <v>3294.58</v>
      </c>
      <c r="D39" s="65">
        <v>4097</v>
      </c>
      <c r="E39" s="65">
        <v>0</v>
      </c>
      <c r="F39" s="77">
        <v>4072.46</v>
      </c>
      <c r="G39" s="66">
        <f t="shared" si="0"/>
        <v>123.61090032720408</v>
      </c>
      <c r="H39" s="66">
        <f t="shared" si="1"/>
        <v>99.401025140346604</v>
      </c>
    </row>
    <row r="40" spans="2:8" x14ac:dyDescent="0.25">
      <c r="B40" s="69" t="s">
        <v>155</v>
      </c>
      <c r="C40" s="65">
        <v>0</v>
      </c>
      <c r="D40" s="65">
        <v>533</v>
      </c>
      <c r="E40" s="65">
        <v>0</v>
      </c>
      <c r="F40" s="77">
        <v>0</v>
      </c>
      <c r="G40" s="66">
        <v>0</v>
      </c>
      <c r="H40" s="66">
        <f t="shared" si="1"/>
        <v>0</v>
      </c>
    </row>
    <row r="41" spans="2:8" x14ac:dyDescent="0.25">
      <c r="B41" s="69" t="s">
        <v>142</v>
      </c>
      <c r="C41" s="65">
        <v>0</v>
      </c>
      <c r="D41" s="65">
        <v>533</v>
      </c>
      <c r="E41" s="65">
        <v>0</v>
      </c>
      <c r="F41" s="77">
        <v>0</v>
      </c>
      <c r="G41" s="66">
        <v>0</v>
      </c>
      <c r="H41" s="66">
        <f t="shared" si="1"/>
        <v>0</v>
      </c>
    </row>
    <row r="42" spans="2:8" x14ac:dyDescent="0.25">
      <c r="B42" s="68" t="s">
        <v>153</v>
      </c>
      <c r="C42" s="65">
        <v>0</v>
      </c>
      <c r="D42" s="65">
        <v>533</v>
      </c>
      <c r="E42" s="65">
        <v>0</v>
      </c>
      <c r="F42" s="77">
        <v>0</v>
      </c>
      <c r="G42" s="66">
        <v>0</v>
      </c>
      <c r="H42" s="66">
        <f t="shared" si="1"/>
        <v>0</v>
      </c>
    </row>
    <row r="43" spans="2:8" x14ac:dyDescent="0.25">
      <c r="B43" s="68" t="s">
        <v>154</v>
      </c>
      <c r="C43" s="65">
        <v>0</v>
      </c>
      <c r="D43" s="65">
        <v>533</v>
      </c>
      <c r="E43" s="65">
        <v>0</v>
      </c>
      <c r="F43" s="77">
        <v>0</v>
      </c>
      <c r="G43" s="66">
        <v>0</v>
      </c>
      <c r="H43" s="66">
        <f t="shared" si="1"/>
        <v>0</v>
      </c>
    </row>
    <row r="44" spans="2:8" x14ac:dyDescent="0.25">
      <c r="B44" s="69" t="s">
        <v>155</v>
      </c>
      <c r="C44" s="65">
        <v>0</v>
      </c>
      <c r="D44" s="65">
        <v>0</v>
      </c>
      <c r="E44" s="65">
        <v>0</v>
      </c>
      <c r="F44" s="77">
        <v>0</v>
      </c>
      <c r="G44" s="66">
        <v>0</v>
      </c>
      <c r="H44" s="66">
        <v>0</v>
      </c>
    </row>
    <row r="45" spans="2:8" x14ac:dyDescent="0.25">
      <c r="B45" s="68" t="s">
        <v>371</v>
      </c>
      <c r="C45" s="65">
        <v>0</v>
      </c>
      <c r="D45" s="65">
        <v>0</v>
      </c>
      <c r="E45" s="65">
        <v>0</v>
      </c>
      <c r="F45" s="77">
        <v>0</v>
      </c>
      <c r="G45" s="66">
        <v>0</v>
      </c>
      <c r="H45" s="66">
        <v>0</v>
      </c>
    </row>
    <row r="46" spans="2:8" ht="25.5" x14ac:dyDescent="0.25">
      <c r="B46" s="68" t="s">
        <v>372</v>
      </c>
      <c r="C46" s="65">
        <v>0</v>
      </c>
      <c r="D46" s="65">
        <v>0</v>
      </c>
      <c r="E46" s="65">
        <v>0</v>
      </c>
      <c r="F46" s="77">
        <v>0</v>
      </c>
      <c r="G46" s="66">
        <v>0</v>
      </c>
      <c r="H46" s="66">
        <v>0</v>
      </c>
    </row>
    <row r="47" spans="2:8" ht="25.5" x14ac:dyDescent="0.25">
      <c r="B47" s="68" t="s">
        <v>373</v>
      </c>
      <c r="C47" s="65">
        <v>0</v>
      </c>
      <c r="D47" s="65">
        <v>0</v>
      </c>
      <c r="E47" s="65">
        <v>0</v>
      </c>
      <c r="F47" s="77">
        <v>0</v>
      </c>
      <c r="G47" s="66">
        <v>0</v>
      </c>
      <c r="H47" s="66">
        <v>0</v>
      </c>
    </row>
    <row r="48" spans="2:8" x14ac:dyDescent="0.25">
      <c r="B48" s="69" t="s">
        <v>156</v>
      </c>
      <c r="C48" s="65">
        <v>0</v>
      </c>
      <c r="D48" s="65">
        <v>1500</v>
      </c>
      <c r="E48" s="65">
        <v>0</v>
      </c>
      <c r="F48" s="77">
        <v>0</v>
      </c>
      <c r="G48" s="66">
        <v>0</v>
      </c>
      <c r="H48" s="66">
        <f t="shared" si="1"/>
        <v>0</v>
      </c>
    </row>
    <row r="49" spans="2:8" x14ac:dyDescent="0.25">
      <c r="B49" s="69" t="s">
        <v>142</v>
      </c>
      <c r="C49" s="65">
        <v>0</v>
      </c>
      <c r="D49" s="65">
        <v>1500</v>
      </c>
      <c r="E49" s="65">
        <v>0</v>
      </c>
      <c r="F49" s="77">
        <v>0</v>
      </c>
      <c r="G49" s="66">
        <v>0</v>
      </c>
      <c r="H49" s="66">
        <f t="shared" si="1"/>
        <v>0</v>
      </c>
    </row>
    <row r="50" spans="2:8" x14ac:dyDescent="0.25">
      <c r="B50" s="68" t="s">
        <v>148</v>
      </c>
      <c r="C50" s="65">
        <v>0</v>
      </c>
      <c r="D50" s="65">
        <v>1500</v>
      </c>
      <c r="E50" s="65">
        <v>0</v>
      </c>
      <c r="F50" s="77">
        <v>0</v>
      </c>
      <c r="G50" s="66">
        <v>0</v>
      </c>
      <c r="H50" s="66">
        <f t="shared" si="1"/>
        <v>0</v>
      </c>
    </row>
    <row r="51" spans="2:8" x14ac:dyDescent="0.25">
      <c r="B51" s="68" t="s">
        <v>149</v>
      </c>
      <c r="C51" s="65">
        <v>0</v>
      </c>
      <c r="D51" s="65">
        <v>1500</v>
      </c>
      <c r="E51" s="65">
        <v>0</v>
      </c>
      <c r="F51" s="77">
        <v>0</v>
      </c>
      <c r="G51" s="66">
        <v>0</v>
      </c>
      <c r="H51" s="66">
        <f t="shared" si="1"/>
        <v>0</v>
      </c>
    </row>
    <row r="52" spans="2:8" x14ac:dyDescent="0.25">
      <c r="B52" s="69" t="s">
        <v>158</v>
      </c>
      <c r="C52" s="65">
        <v>368.94</v>
      </c>
      <c r="D52" s="65">
        <v>1000</v>
      </c>
      <c r="E52" s="65">
        <v>0</v>
      </c>
      <c r="F52" s="77">
        <v>250</v>
      </c>
      <c r="G52" s="66">
        <f t="shared" si="0"/>
        <v>67.761695668672417</v>
      </c>
      <c r="H52" s="66">
        <f t="shared" si="1"/>
        <v>25</v>
      </c>
    </row>
    <row r="53" spans="2:8" x14ac:dyDescent="0.25">
      <c r="B53" s="69" t="s">
        <v>142</v>
      </c>
      <c r="C53" s="65">
        <v>368.94</v>
      </c>
      <c r="D53" s="65">
        <v>1000</v>
      </c>
      <c r="E53" s="65">
        <v>0</v>
      </c>
      <c r="F53" s="77">
        <v>250</v>
      </c>
      <c r="G53" s="66">
        <f t="shared" si="0"/>
        <v>67.761695668672417</v>
      </c>
      <c r="H53" s="66">
        <f t="shared" si="1"/>
        <v>25</v>
      </c>
    </row>
    <row r="54" spans="2:8" x14ac:dyDescent="0.25">
      <c r="B54" s="68" t="s">
        <v>148</v>
      </c>
      <c r="C54" s="65">
        <v>368.94</v>
      </c>
      <c r="D54" s="65">
        <v>1000</v>
      </c>
      <c r="E54" s="65">
        <v>0</v>
      </c>
      <c r="F54" s="77">
        <v>250</v>
      </c>
      <c r="G54" s="66">
        <f t="shared" si="0"/>
        <v>67.761695668672417</v>
      </c>
      <c r="H54" s="66">
        <f t="shared" si="1"/>
        <v>25</v>
      </c>
    </row>
    <row r="55" spans="2:8" x14ac:dyDescent="0.25">
      <c r="B55" s="68" t="s">
        <v>149</v>
      </c>
      <c r="C55" s="65">
        <v>368.94</v>
      </c>
      <c r="D55" s="65">
        <v>1000</v>
      </c>
      <c r="E55" s="65">
        <v>0</v>
      </c>
      <c r="F55" s="77">
        <v>250</v>
      </c>
      <c r="G55" s="66">
        <f t="shared" si="0"/>
        <v>67.761695668672417</v>
      </c>
      <c r="H55" s="66">
        <f t="shared" si="1"/>
        <v>25</v>
      </c>
    </row>
    <row r="56" spans="2:8" x14ac:dyDescent="0.25">
      <c r="B56" s="69" t="s">
        <v>360</v>
      </c>
      <c r="C56" s="65">
        <v>0</v>
      </c>
      <c r="D56" s="65">
        <v>1420</v>
      </c>
      <c r="E56" s="65">
        <v>0</v>
      </c>
      <c r="F56" s="77">
        <v>12</v>
      </c>
      <c r="G56" s="66">
        <v>0</v>
      </c>
      <c r="H56" s="66">
        <f t="shared" si="1"/>
        <v>0.84507042253521114</v>
      </c>
    </row>
    <row r="57" spans="2:8" x14ac:dyDescent="0.25">
      <c r="B57" s="69" t="s">
        <v>142</v>
      </c>
      <c r="C57" s="65">
        <v>0</v>
      </c>
      <c r="D57" s="65">
        <v>0</v>
      </c>
      <c r="E57" s="65">
        <v>0</v>
      </c>
      <c r="F57" s="77">
        <v>12</v>
      </c>
      <c r="G57" s="66">
        <v>0</v>
      </c>
      <c r="H57" s="66">
        <v>0</v>
      </c>
    </row>
    <row r="58" spans="2:8" x14ac:dyDescent="0.25">
      <c r="B58" s="68" t="s">
        <v>153</v>
      </c>
      <c r="C58" s="65">
        <v>0</v>
      </c>
      <c r="D58" s="65">
        <v>0</v>
      </c>
      <c r="E58" s="65">
        <v>0</v>
      </c>
      <c r="F58" s="77">
        <v>12</v>
      </c>
      <c r="G58" s="66">
        <v>0</v>
      </c>
      <c r="H58" s="66">
        <v>0</v>
      </c>
    </row>
    <row r="59" spans="2:8" x14ac:dyDescent="0.25">
      <c r="B59" s="68" t="s">
        <v>149</v>
      </c>
      <c r="C59" s="65">
        <v>0</v>
      </c>
      <c r="D59" s="65">
        <v>1420</v>
      </c>
      <c r="E59" s="65">
        <v>0</v>
      </c>
      <c r="F59" s="77">
        <v>0</v>
      </c>
      <c r="G59" s="66">
        <v>0</v>
      </c>
      <c r="H59" s="66">
        <f t="shared" si="1"/>
        <v>0</v>
      </c>
    </row>
    <row r="60" spans="2:8" x14ac:dyDescent="0.25">
      <c r="B60" s="69" t="s">
        <v>159</v>
      </c>
      <c r="C60" s="65">
        <v>0</v>
      </c>
      <c r="D60" s="65">
        <v>0</v>
      </c>
      <c r="E60" s="65">
        <v>0</v>
      </c>
      <c r="F60" s="77">
        <v>0</v>
      </c>
      <c r="G60" s="66">
        <v>0</v>
      </c>
      <c r="H60" s="66">
        <v>0</v>
      </c>
    </row>
    <row r="61" spans="2:8" x14ac:dyDescent="0.25">
      <c r="B61" s="69" t="s">
        <v>142</v>
      </c>
      <c r="C61" s="65">
        <v>0</v>
      </c>
      <c r="D61" s="65">
        <v>0</v>
      </c>
      <c r="E61" s="65">
        <v>0</v>
      </c>
      <c r="F61" s="77">
        <v>0</v>
      </c>
      <c r="G61" s="66">
        <v>0</v>
      </c>
      <c r="H61" s="66">
        <v>0</v>
      </c>
    </row>
    <row r="62" spans="2:8" x14ac:dyDescent="0.25">
      <c r="B62" s="68" t="s">
        <v>148</v>
      </c>
      <c r="C62" s="65">
        <v>0</v>
      </c>
      <c r="D62" s="65">
        <v>0</v>
      </c>
      <c r="E62" s="65">
        <v>0</v>
      </c>
      <c r="F62" s="77">
        <v>0</v>
      </c>
      <c r="G62" s="66">
        <v>0</v>
      </c>
      <c r="H62" s="66">
        <v>0</v>
      </c>
    </row>
    <row r="63" spans="2:8" x14ac:dyDescent="0.25">
      <c r="B63" s="68" t="s">
        <v>149</v>
      </c>
      <c r="C63" s="65">
        <v>0</v>
      </c>
      <c r="D63" s="65">
        <v>0</v>
      </c>
      <c r="E63" s="65">
        <v>0</v>
      </c>
      <c r="F63" s="77">
        <v>0</v>
      </c>
      <c r="G63" s="66">
        <v>0</v>
      </c>
      <c r="H63" s="66">
        <v>0</v>
      </c>
    </row>
    <row r="64" spans="2:8" x14ac:dyDescent="0.25">
      <c r="C64" s="74"/>
    </row>
  </sheetData>
  <mergeCells count="1">
    <mergeCell ref="B2:H2"/>
  </mergeCells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topLeftCell="D1" workbookViewId="0">
      <selection activeCell="I7" sqref="I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25">
      <c r="B2" s="174" t="s">
        <v>65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2:12" ht="15.75" customHeight="1" x14ac:dyDescent="0.25">
      <c r="B3" s="174" t="s">
        <v>41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</row>
    <row r="4" spans="2:12" ht="18" x14ac:dyDescent="0.25">
      <c r="B4" s="16"/>
      <c r="C4" s="16"/>
      <c r="D4" s="16"/>
      <c r="E4" s="16"/>
      <c r="F4" s="16"/>
      <c r="G4" s="16"/>
      <c r="H4" s="16"/>
      <c r="I4" s="16"/>
      <c r="J4" s="3"/>
      <c r="K4" s="3"/>
      <c r="L4" s="3"/>
    </row>
    <row r="5" spans="2:12" ht="25.5" customHeight="1" x14ac:dyDescent="0.25">
      <c r="B5" s="171" t="s">
        <v>7</v>
      </c>
      <c r="C5" s="172"/>
      <c r="D5" s="172"/>
      <c r="E5" s="172"/>
      <c r="F5" s="173"/>
      <c r="G5" s="41" t="s">
        <v>68</v>
      </c>
      <c r="H5" s="39" t="s">
        <v>69</v>
      </c>
      <c r="I5" s="41" t="s">
        <v>70</v>
      </c>
      <c r="J5" s="41" t="s">
        <v>71</v>
      </c>
      <c r="K5" s="41" t="s">
        <v>17</v>
      </c>
      <c r="L5" s="41" t="s">
        <v>50</v>
      </c>
    </row>
    <row r="6" spans="2:12" x14ac:dyDescent="0.25">
      <c r="B6" s="171">
        <v>1</v>
      </c>
      <c r="C6" s="172"/>
      <c r="D6" s="172"/>
      <c r="E6" s="172"/>
      <c r="F6" s="173"/>
      <c r="G6" s="41">
        <v>2</v>
      </c>
      <c r="H6" s="41">
        <v>3</v>
      </c>
      <c r="I6" s="41">
        <v>4</v>
      </c>
      <c r="J6" s="41">
        <v>5</v>
      </c>
      <c r="K6" s="41" t="s">
        <v>19</v>
      </c>
      <c r="L6" s="41" t="s">
        <v>20</v>
      </c>
    </row>
    <row r="7" spans="2:12" ht="25.5" x14ac:dyDescent="0.25">
      <c r="B7" s="5">
        <v>8</v>
      </c>
      <c r="C7" s="5"/>
      <c r="D7" s="5"/>
      <c r="E7" s="5"/>
      <c r="F7" s="5" t="s">
        <v>9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2:12" x14ac:dyDescent="0.25">
      <c r="B8" s="5"/>
      <c r="C8" s="10">
        <v>84</v>
      </c>
      <c r="D8" s="10"/>
      <c r="E8" s="10"/>
      <c r="F8" s="10" t="s">
        <v>14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</row>
    <row r="9" spans="2:12" ht="51" x14ac:dyDescent="0.25">
      <c r="B9" s="6"/>
      <c r="C9" s="6"/>
      <c r="D9" s="6">
        <v>841</v>
      </c>
      <c r="E9" s="6"/>
      <c r="F9" s="30" t="s">
        <v>42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</row>
    <row r="10" spans="2:12" ht="25.5" x14ac:dyDescent="0.25">
      <c r="B10" s="6"/>
      <c r="C10" s="6"/>
      <c r="D10" s="6"/>
      <c r="E10" s="6">
        <v>8413</v>
      </c>
      <c r="F10" s="30" t="s">
        <v>43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</row>
    <row r="11" spans="2:12" x14ac:dyDescent="0.25">
      <c r="B11" s="6"/>
      <c r="C11" s="6"/>
      <c r="D11" s="6"/>
      <c r="E11" s="7" t="s">
        <v>25</v>
      </c>
      <c r="F11" s="12"/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</row>
    <row r="12" spans="2:12" ht="25.5" x14ac:dyDescent="0.25">
      <c r="B12" s="8">
        <v>5</v>
      </c>
      <c r="C12" s="9"/>
      <c r="D12" s="9"/>
      <c r="E12" s="9"/>
      <c r="F12" s="23" t="s">
        <v>10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3" spans="2:12" ht="25.5" x14ac:dyDescent="0.25">
      <c r="B13" s="10"/>
      <c r="C13" s="10">
        <v>54</v>
      </c>
      <c r="D13" s="10"/>
      <c r="E13" s="10"/>
      <c r="F13" s="24" t="s">
        <v>15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</row>
    <row r="14" spans="2:12" ht="63.75" x14ac:dyDescent="0.25">
      <c r="B14" s="10"/>
      <c r="C14" s="10"/>
      <c r="D14" s="10">
        <v>541</v>
      </c>
      <c r="E14" s="30"/>
      <c r="F14" s="30" t="s">
        <v>44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</row>
    <row r="15" spans="2:12" ht="38.25" x14ac:dyDescent="0.25">
      <c r="B15" s="10"/>
      <c r="C15" s="10"/>
      <c r="D15" s="10"/>
      <c r="E15" s="30">
        <v>5413</v>
      </c>
      <c r="F15" s="30" t="s">
        <v>45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2:12" x14ac:dyDescent="0.25">
      <c r="B16" s="11" t="s">
        <v>16</v>
      </c>
      <c r="C16" s="9"/>
      <c r="D16" s="9"/>
      <c r="E16" s="9"/>
      <c r="F16" s="23" t="s">
        <v>25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topLeftCell="A4" workbookViewId="0">
      <selection activeCell="C6" sqref="C6:H2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3"/>
      <c r="G1" s="3"/>
      <c r="H1" s="3"/>
    </row>
    <row r="2" spans="2:8" ht="15.75" customHeight="1" x14ac:dyDescent="0.25">
      <c r="B2" s="174" t="s">
        <v>46</v>
      </c>
      <c r="C2" s="174"/>
      <c r="D2" s="174"/>
      <c r="E2" s="174"/>
      <c r="F2" s="174"/>
      <c r="G2" s="174"/>
      <c r="H2" s="174"/>
    </row>
    <row r="3" spans="2:8" ht="18" x14ac:dyDescent="0.25">
      <c r="B3" s="16"/>
      <c r="C3" s="16"/>
      <c r="D3" s="16"/>
      <c r="E3" s="16"/>
      <c r="F3" s="3"/>
      <c r="G3" s="3"/>
      <c r="H3" s="3"/>
    </row>
    <row r="4" spans="2:8" ht="25.5" x14ac:dyDescent="0.25">
      <c r="B4" s="39" t="s">
        <v>7</v>
      </c>
      <c r="C4" s="39" t="s">
        <v>74</v>
      </c>
      <c r="D4" s="39" t="s">
        <v>69</v>
      </c>
      <c r="E4" s="39" t="s">
        <v>70</v>
      </c>
      <c r="F4" s="39" t="s">
        <v>71</v>
      </c>
      <c r="G4" s="39" t="s">
        <v>17</v>
      </c>
      <c r="H4" s="39" t="s">
        <v>50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19</v>
      </c>
      <c r="H5" s="39" t="s">
        <v>20</v>
      </c>
    </row>
    <row r="6" spans="2:8" x14ac:dyDescent="0.25">
      <c r="B6" s="5" t="s">
        <v>47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2:8" x14ac:dyDescent="0.25">
      <c r="B7" s="5" t="s">
        <v>37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2:8" x14ac:dyDescent="0.25">
      <c r="B8" s="33" t="s">
        <v>36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2:8" x14ac:dyDescent="0.25">
      <c r="B9" s="32" t="s">
        <v>35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2:8" x14ac:dyDescent="0.25">
      <c r="B10" s="32" t="s">
        <v>25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2:8" x14ac:dyDescent="0.25">
      <c r="B11" s="5" t="s">
        <v>34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2:8" x14ac:dyDescent="0.25">
      <c r="B12" s="31" t="s">
        <v>33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2:8" x14ac:dyDescent="0.25">
      <c r="B13" s="5" t="s">
        <v>32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2:8" x14ac:dyDescent="0.25">
      <c r="B14" s="31" t="s">
        <v>31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2:8" x14ac:dyDescent="0.25">
      <c r="B15" s="10" t="s">
        <v>16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2:8" x14ac:dyDescent="0.25">
      <c r="B16" s="31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2:8" ht="15.75" customHeight="1" x14ac:dyDescent="0.25">
      <c r="B17" s="5" t="s">
        <v>48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</row>
    <row r="18" spans="2:8" ht="15.75" customHeight="1" x14ac:dyDescent="0.25">
      <c r="B18" s="5" t="s">
        <v>37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2:8" x14ac:dyDescent="0.25">
      <c r="B19" s="33" t="s">
        <v>36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2:8" x14ac:dyDescent="0.25">
      <c r="B20" s="32" t="s">
        <v>35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</row>
    <row r="21" spans="2:8" x14ac:dyDescent="0.25">
      <c r="B21" s="32" t="s">
        <v>25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</row>
    <row r="22" spans="2:8" x14ac:dyDescent="0.25">
      <c r="B22" s="5" t="s">
        <v>34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2:8" x14ac:dyDescent="0.25">
      <c r="B23" s="31" t="s">
        <v>33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2:8" x14ac:dyDescent="0.25">
      <c r="B24" s="5" t="s">
        <v>32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2:8" x14ac:dyDescent="0.25">
      <c r="B25" s="31" t="s">
        <v>31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2:8" x14ac:dyDescent="0.25">
      <c r="B26" s="10" t="s">
        <v>16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7"/>
  <sheetViews>
    <sheetView tabSelected="1" topLeftCell="B147" workbookViewId="0">
      <selection activeCell="I91" sqref="I91"/>
    </sheetView>
  </sheetViews>
  <sheetFormatPr defaultRowHeight="15" x14ac:dyDescent="0.25"/>
  <cols>
    <col min="2" max="2" width="8.140625" bestFit="1" customWidth="1"/>
    <col min="3" max="3" width="8.42578125" bestFit="1" customWidth="1"/>
    <col min="4" max="4" width="23.42578125" customWidth="1"/>
    <col min="5" max="5" width="50.28515625" customWidth="1"/>
    <col min="6" max="7" width="25.28515625" customWidth="1"/>
    <col min="8" max="8" width="25.28515625" style="46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45"/>
      <c r="I1" s="3"/>
    </row>
    <row r="2" spans="2:9" ht="18" customHeight="1" x14ac:dyDescent="0.25">
      <c r="B2" s="174" t="s">
        <v>11</v>
      </c>
      <c r="C2" s="179"/>
      <c r="D2" s="179"/>
      <c r="E2" s="179"/>
      <c r="F2" s="179"/>
      <c r="G2" s="179"/>
      <c r="H2" s="179"/>
      <c r="I2" s="179"/>
    </row>
    <row r="3" spans="2:9" ht="18" x14ac:dyDescent="0.25">
      <c r="B3" s="2"/>
      <c r="C3" s="2"/>
      <c r="D3" s="2"/>
      <c r="E3" s="2"/>
      <c r="F3" s="2"/>
      <c r="G3" s="2"/>
      <c r="H3" s="45"/>
      <c r="I3" s="3"/>
    </row>
    <row r="4" spans="2:9" ht="15.75" x14ac:dyDescent="0.25">
      <c r="B4" s="183" t="s">
        <v>66</v>
      </c>
      <c r="C4" s="183"/>
      <c r="D4" s="183"/>
      <c r="E4" s="183"/>
      <c r="F4" s="183"/>
      <c r="G4" s="183"/>
      <c r="H4" s="183"/>
      <c r="I4" s="183"/>
    </row>
    <row r="5" spans="2:9" ht="18" x14ac:dyDescent="0.25">
      <c r="B5" s="16"/>
      <c r="C5" s="16"/>
      <c r="D5" s="16"/>
      <c r="E5" s="16"/>
      <c r="F5" s="16"/>
      <c r="G5" s="16"/>
      <c r="H5" s="45"/>
      <c r="I5" s="3"/>
    </row>
    <row r="6" spans="2:9" ht="25.5" x14ac:dyDescent="0.25">
      <c r="B6" s="171" t="s">
        <v>160</v>
      </c>
      <c r="C6" s="172"/>
      <c r="D6" s="172"/>
      <c r="E6" s="173"/>
      <c r="F6" s="39" t="s">
        <v>362</v>
      </c>
      <c r="G6" s="39" t="s">
        <v>363</v>
      </c>
      <c r="H6" s="1" t="s">
        <v>369</v>
      </c>
      <c r="I6" s="39" t="s">
        <v>50</v>
      </c>
    </row>
    <row r="7" spans="2:9" s="29" customFormat="1" ht="15.75" customHeight="1" x14ac:dyDescent="0.2">
      <c r="B7" s="184">
        <v>1</v>
      </c>
      <c r="C7" s="185"/>
      <c r="D7" s="185"/>
      <c r="E7" s="186"/>
      <c r="F7" s="40">
        <v>2</v>
      </c>
      <c r="G7" s="40">
        <v>3</v>
      </c>
      <c r="H7" s="27">
        <v>4</v>
      </c>
      <c r="I7" s="40" t="s">
        <v>204</v>
      </c>
    </row>
    <row r="8" spans="2:9" s="43" customFormat="1" ht="30" customHeight="1" x14ac:dyDescent="0.25">
      <c r="B8" s="180" t="s">
        <v>161</v>
      </c>
      <c r="C8" s="181"/>
      <c r="D8" s="182"/>
      <c r="E8" s="42" t="s">
        <v>160</v>
      </c>
      <c r="F8" s="191">
        <f>F11+F15+F22+F29+F35+F37+F41+F48+F75+F88+F98+F101+F104+F107+F116+F119+F122+F132+F135+F142+F147+F152+F155</f>
        <v>2517369</v>
      </c>
      <c r="G8" s="75">
        <v>0</v>
      </c>
      <c r="H8" s="75">
        <f>H11+H15+H22+H29+H35+H37+H41+H48+H75+H88+H98+H101+H104+H107+H116+H119+H122+H132+H135+H142+H147+H152+H155</f>
        <v>1470352.36</v>
      </c>
      <c r="I8" s="75">
        <f>H8/F8*100</f>
        <v>58.408296916344014</v>
      </c>
    </row>
    <row r="9" spans="2:9" s="43" customFormat="1" ht="30" customHeight="1" x14ac:dyDescent="0.25">
      <c r="B9" s="130">
        <v>1202</v>
      </c>
      <c r="C9" s="131"/>
      <c r="D9" s="132"/>
      <c r="E9" s="132" t="s">
        <v>356</v>
      </c>
      <c r="F9" s="191">
        <v>0</v>
      </c>
      <c r="G9" s="75">
        <v>0</v>
      </c>
      <c r="H9" s="75">
        <v>0</v>
      </c>
      <c r="I9" s="75">
        <v>0</v>
      </c>
    </row>
    <row r="10" spans="2:9" s="43" customFormat="1" ht="30" customHeight="1" x14ac:dyDescent="0.25">
      <c r="B10" s="130" t="s">
        <v>357</v>
      </c>
      <c r="C10" s="131"/>
      <c r="D10" s="132"/>
      <c r="E10" s="132" t="s">
        <v>358</v>
      </c>
      <c r="F10" s="191">
        <v>0</v>
      </c>
      <c r="G10" s="75">
        <v>0</v>
      </c>
      <c r="H10" s="75">
        <v>0</v>
      </c>
      <c r="I10" s="75">
        <v>0</v>
      </c>
    </row>
    <row r="11" spans="2:9" s="43" customFormat="1" ht="30" customHeight="1" x14ac:dyDescent="0.25">
      <c r="B11" s="130"/>
      <c r="C11" s="128" t="s">
        <v>147</v>
      </c>
      <c r="D11" s="132"/>
      <c r="E11" s="132" t="s">
        <v>162</v>
      </c>
      <c r="F11" s="191">
        <v>0</v>
      </c>
      <c r="G11" s="75">
        <v>0</v>
      </c>
      <c r="H11" s="75">
        <v>0</v>
      </c>
      <c r="I11" s="75">
        <v>0</v>
      </c>
    </row>
    <row r="12" spans="2:9" s="43" customFormat="1" ht="30" customHeight="1" x14ac:dyDescent="0.25">
      <c r="B12" s="130"/>
      <c r="C12" s="133"/>
      <c r="D12" s="132">
        <v>451</v>
      </c>
      <c r="E12" s="132" t="s">
        <v>268</v>
      </c>
      <c r="F12" s="191">
        <v>0</v>
      </c>
      <c r="G12" s="75">
        <v>0</v>
      </c>
      <c r="H12" s="75">
        <v>0</v>
      </c>
      <c r="I12" s="75">
        <v>0</v>
      </c>
    </row>
    <row r="13" spans="2:9" s="43" customFormat="1" ht="30" customHeight="1" x14ac:dyDescent="0.25">
      <c r="B13" s="175" t="s">
        <v>163</v>
      </c>
      <c r="C13" s="176"/>
      <c r="D13" s="177"/>
      <c r="E13" s="44" t="s">
        <v>164</v>
      </c>
      <c r="F13" s="191">
        <f>F14+F34</f>
        <v>128168</v>
      </c>
      <c r="G13" s="75">
        <v>0</v>
      </c>
      <c r="H13" s="75">
        <f>H14+H34</f>
        <v>64950.49</v>
      </c>
      <c r="I13" s="75">
        <f>H13/F13*100</f>
        <v>50.676057986392856</v>
      </c>
    </row>
    <row r="14" spans="2:9" s="43" customFormat="1" ht="30" customHeight="1" x14ac:dyDescent="0.25">
      <c r="B14" s="178" t="s">
        <v>165</v>
      </c>
      <c r="C14" s="178"/>
      <c r="D14" s="178"/>
      <c r="E14" s="44" t="s">
        <v>166</v>
      </c>
      <c r="F14" s="192">
        <f>F15+F22</f>
        <v>123538</v>
      </c>
      <c r="G14" s="75">
        <v>0</v>
      </c>
      <c r="H14" s="75">
        <f>H15+H22+H29</f>
        <v>60878.03</v>
      </c>
      <c r="I14" s="75">
        <f t="shared" ref="I11:I74" si="0">H14/F14*100</f>
        <v>49.278788712784724</v>
      </c>
    </row>
    <row r="15" spans="2:9" s="43" customFormat="1" ht="30" customHeight="1" x14ac:dyDescent="0.25">
      <c r="B15" s="175" t="s">
        <v>147</v>
      </c>
      <c r="C15" s="176"/>
      <c r="D15" s="177"/>
      <c r="E15" s="42" t="s">
        <v>162</v>
      </c>
      <c r="F15" s="191">
        <f>F16+F20</f>
        <v>67241</v>
      </c>
      <c r="G15" s="75">
        <v>0</v>
      </c>
      <c r="H15" s="75">
        <f>H16+H20</f>
        <v>33135.919999999998</v>
      </c>
      <c r="I15" s="75">
        <f t="shared" si="0"/>
        <v>49.279338498832551</v>
      </c>
    </row>
    <row r="16" spans="2:9" s="43" customFormat="1" ht="30" customHeight="1" x14ac:dyDescent="0.25">
      <c r="B16" s="109"/>
      <c r="C16" s="110" t="s">
        <v>278</v>
      </c>
      <c r="D16" s="111"/>
      <c r="E16" s="113"/>
      <c r="F16" s="191">
        <f>SUM(F17:F19)</f>
        <v>66098</v>
      </c>
      <c r="G16" s="75">
        <v>0</v>
      </c>
      <c r="H16" s="75">
        <f>SUM(H17:H19)</f>
        <v>32777.22</v>
      </c>
      <c r="I16" s="75">
        <f t="shared" si="0"/>
        <v>49.588822657266483</v>
      </c>
    </row>
    <row r="17" spans="2:9" s="43" customFormat="1" ht="30" customHeight="1" x14ac:dyDescent="0.25">
      <c r="B17" s="109"/>
      <c r="C17" s="110"/>
      <c r="D17" s="111" t="s">
        <v>277</v>
      </c>
      <c r="E17" s="113" t="s">
        <v>274</v>
      </c>
      <c r="F17" s="191">
        <v>52906</v>
      </c>
      <c r="G17" s="75">
        <v>0</v>
      </c>
      <c r="H17" s="75">
        <v>26452.98</v>
      </c>
      <c r="I17" s="75">
        <f t="shared" si="0"/>
        <v>49.999962197104296</v>
      </c>
    </row>
    <row r="18" spans="2:9" s="43" customFormat="1" ht="30" customHeight="1" x14ac:dyDescent="0.25">
      <c r="B18" s="109"/>
      <c r="C18" s="110"/>
      <c r="D18" s="111" t="s">
        <v>275</v>
      </c>
      <c r="E18" s="113" t="s">
        <v>276</v>
      </c>
      <c r="F18" s="191">
        <v>4463</v>
      </c>
      <c r="G18" s="75">
        <v>0</v>
      </c>
      <c r="H18" s="75">
        <v>1959.48</v>
      </c>
      <c r="I18" s="75">
        <f t="shared" si="0"/>
        <v>43.904996639032042</v>
      </c>
    </row>
    <row r="19" spans="2:9" s="43" customFormat="1" ht="30" customHeight="1" x14ac:dyDescent="0.25">
      <c r="B19" s="80"/>
      <c r="C19" s="81"/>
      <c r="D19" s="82" t="s">
        <v>279</v>
      </c>
      <c r="E19" s="84" t="s">
        <v>262</v>
      </c>
      <c r="F19" s="191">
        <v>8729</v>
      </c>
      <c r="G19" s="75">
        <v>0</v>
      </c>
      <c r="H19" s="75">
        <v>4364.76</v>
      </c>
      <c r="I19" s="75">
        <f t="shared" si="0"/>
        <v>50.002978577156611</v>
      </c>
    </row>
    <row r="20" spans="2:9" s="43" customFormat="1" ht="30" customHeight="1" x14ac:dyDescent="0.25">
      <c r="B20" s="109"/>
      <c r="C20" s="110" t="s">
        <v>281</v>
      </c>
      <c r="D20" s="111"/>
      <c r="E20" s="113"/>
      <c r="F20" s="191">
        <v>1143</v>
      </c>
      <c r="G20" s="75">
        <v>0</v>
      </c>
      <c r="H20" s="75">
        <v>358.7</v>
      </c>
      <c r="I20" s="75">
        <f t="shared" si="0"/>
        <v>31.382327209098861</v>
      </c>
    </row>
    <row r="21" spans="2:9" s="43" customFormat="1" ht="30" customHeight="1" x14ac:dyDescent="0.25">
      <c r="B21" s="109"/>
      <c r="C21" s="110"/>
      <c r="D21" s="111" t="s">
        <v>280</v>
      </c>
      <c r="E21" s="113" t="s">
        <v>283</v>
      </c>
      <c r="F21" s="191">
        <v>1143</v>
      </c>
      <c r="G21" s="75">
        <v>0</v>
      </c>
      <c r="H21" s="75">
        <v>358.7</v>
      </c>
      <c r="I21" s="75">
        <f t="shared" si="0"/>
        <v>31.382327209098861</v>
      </c>
    </row>
    <row r="22" spans="2:9" s="43" customFormat="1" ht="30" customHeight="1" x14ac:dyDescent="0.25">
      <c r="B22" s="175" t="s">
        <v>146</v>
      </c>
      <c r="C22" s="176"/>
      <c r="D22" s="177"/>
      <c r="E22" s="42" t="s">
        <v>167</v>
      </c>
      <c r="F22" s="191">
        <f>F23+F27</f>
        <v>56297</v>
      </c>
      <c r="G22" s="75">
        <v>0</v>
      </c>
      <c r="H22" s="75">
        <v>27742.11</v>
      </c>
      <c r="I22" s="75">
        <f t="shared" si="0"/>
        <v>49.278132049665167</v>
      </c>
    </row>
    <row r="23" spans="2:9" s="43" customFormat="1" ht="30" customHeight="1" x14ac:dyDescent="0.25">
      <c r="B23" s="109"/>
      <c r="C23" s="110" t="s">
        <v>278</v>
      </c>
      <c r="D23" s="111"/>
      <c r="E23" s="113"/>
      <c r="F23" s="191">
        <f>SUM(F24:F26)</f>
        <v>55340</v>
      </c>
      <c r="G23" s="75">
        <v>0</v>
      </c>
      <c r="H23" s="75">
        <f>SUM(H24:H26)</f>
        <v>27441.78</v>
      </c>
      <c r="I23" s="75">
        <f t="shared" si="0"/>
        <v>49.587603903144192</v>
      </c>
    </row>
    <row r="24" spans="2:9" s="43" customFormat="1" ht="30" customHeight="1" x14ac:dyDescent="0.25">
      <c r="B24" s="105"/>
      <c r="C24" s="106"/>
      <c r="D24" s="107" t="s">
        <v>277</v>
      </c>
      <c r="E24" s="108" t="s">
        <v>274</v>
      </c>
      <c r="F24" s="191">
        <v>44294</v>
      </c>
      <c r="G24" s="75">
        <v>0</v>
      </c>
      <c r="H24" s="75">
        <v>22147.02</v>
      </c>
      <c r="I24" s="75">
        <f t="shared" si="0"/>
        <v>50.000045152842375</v>
      </c>
    </row>
    <row r="25" spans="2:9" s="43" customFormat="1" ht="30" customHeight="1" x14ac:dyDescent="0.25">
      <c r="B25" s="80"/>
      <c r="C25" s="81"/>
      <c r="D25" s="82" t="s">
        <v>275</v>
      </c>
      <c r="E25" s="84" t="s">
        <v>261</v>
      </c>
      <c r="F25" s="191">
        <v>3737</v>
      </c>
      <c r="G25" s="75">
        <v>0</v>
      </c>
      <c r="H25" s="75">
        <v>1640.52</v>
      </c>
      <c r="I25" s="75">
        <f t="shared" si="0"/>
        <v>43.8993845330479</v>
      </c>
    </row>
    <row r="26" spans="2:9" s="43" customFormat="1" ht="30" customHeight="1" x14ac:dyDescent="0.25">
      <c r="B26" s="80"/>
      <c r="C26" s="81"/>
      <c r="D26" s="82" t="s">
        <v>279</v>
      </c>
      <c r="E26" s="84" t="s">
        <v>262</v>
      </c>
      <c r="F26" s="191">
        <v>7309</v>
      </c>
      <c r="G26" s="75">
        <v>0</v>
      </c>
      <c r="H26" s="75">
        <v>3654.24</v>
      </c>
      <c r="I26" s="75">
        <f t="shared" si="0"/>
        <v>49.996442741825142</v>
      </c>
    </row>
    <row r="27" spans="2:9" s="43" customFormat="1" ht="30" customHeight="1" x14ac:dyDescent="0.25">
      <c r="B27" s="109"/>
      <c r="C27" s="110" t="s">
        <v>281</v>
      </c>
      <c r="D27" s="111"/>
      <c r="E27" s="113"/>
      <c r="F27" s="191">
        <v>957</v>
      </c>
      <c r="G27" s="75">
        <v>0</v>
      </c>
      <c r="H27" s="75">
        <v>300.33</v>
      </c>
      <c r="I27" s="75">
        <f t="shared" si="0"/>
        <v>31.38244514106583</v>
      </c>
    </row>
    <row r="28" spans="2:9" s="43" customFormat="1" ht="30" customHeight="1" x14ac:dyDescent="0.25">
      <c r="B28" s="109"/>
      <c r="C28" s="110"/>
      <c r="D28" s="111" t="s">
        <v>280</v>
      </c>
      <c r="E28" s="113" t="s">
        <v>283</v>
      </c>
      <c r="F28" s="191">
        <v>957</v>
      </c>
      <c r="G28" s="75">
        <v>0</v>
      </c>
      <c r="H28" s="75">
        <v>300.33</v>
      </c>
      <c r="I28" s="75">
        <f t="shared" si="0"/>
        <v>31.38244514106583</v>
      </c>
    </row>
    <row r="29" spans="2:9" s="43" customFormat="1" ht="30" customHeight="1" x14ac:dyDescent="0.25">
      <c r="B29" s="120" t="s">
        <v>349</v>
      </c>
      <c r="C29" s="121"/>
      <c r="D29" s="122"/>
      <c r="E29" s="123" t="s">
        <v>350</v>
      </c>
      <c r="F29" s="191">
        <v>0</v>
      </c>
      <c r="G29" s="75">
        <v>0</v>
      </c>
      <c r="H29" s="75">
        <v>0</v>
      </c>
      <c r="I29" s="75">
        <v>0</v>
      </c>
    </row>
    <row r="30" spans="2:9" s="43" customFormat="1" ht="30" customHeight="1" x14ac:dyDescent="0.25">
      <c r="B30" s="120"/>
      <c r="C30" s="121"/>
      <c r="D30" s="122" t="s">
        <v>351</v>
      </c>
      <c r="E30" s="123" t="s">
        <v>261</v>
      </c>
      <c r="F30" s="191">
        <v>0</v>
      </c>
      <c r="G30" s="75">
        <v>0</v>
      </c>
      <c r="H30" s="75">
        <v>0</v>
      </c>
      <c r="I30" s="75">
        <v>0</v>
      </c>
    </row>
    <row r="31" spans="2:9" s="43" customFormat="1" ht="30" customHeight="1" x14ac:dyDescent="0.25">
      <c r="B31" s="120"/>
      <c r="C31" s="121"/>
      <c r="D31" s="122" t="s">
        <v>352</v>
      </c>
      <c r="E31" s="123" t="s">
        <v>262</v>
      </c>
      <c r="F31" s="191">
        <v>0</v>
      </c>
      <c r="G31" s="75">
        <v>0</v>
      </c>
      <c r="H31" s="75">
        <v>0</v>
      </c>
      <c r="I31" s="75">
        <v>0</v>
      </c>
    </row>
    <row r="32" spans="2:9" s="43" customFormat="1" ht="30" customHeight="1" x14ac:dyDescent="0.25">
      <c r="B32" s="120"/>
      <c r="C32" s="121"/>
      <c r="D32" s="122" t="s">
        <v>353</v>
      </c>
      <c r="E32" s="123" t="s">
        <v>274</v>
      </c>
      <c r="F32" s="191">
        <v>0</v>
      </c>
      <c r="G32" s="75">
        <v>0</v>
      </c>
      <c r="H32" s="75">
        <v>0</v>
      </c>
      <c r="I32" s="75">
        <v>0</v>
      </c>
    </row>
    <row r="33" spans="2:9" s="43" customFormat="1" ht="30" customHeight="1" x14ac:dyDescent="0.25">
      <c r="B33" s="120"/>
      <c r="C33" s="121"/>
      <c r="D33" s="122" t="s">
        <v>354</v>
      </c>
      <c r="E33" s="123" t="s">
        <v>263</v>
      </c>
      <c r="F33" s="191">
        <v>0</v>
      </c>
      <c r="G33" s="75">
        <v>0</v>
      </c>
      <c r="H33" s="75">
        <v>0</v>
      </c>
      <c r="I33" s="75">
        <v>0</v>
      </c>
    </row>
    <row r="34" spans="2:9" s="43" customFormat="1" ht="30" customHeight="1" x14ac:dyDescent="0.25">
      <c r="B34" s="127" t="s">
        <v>355</v>
      </c>
      <c r="C34" s="128"/>
      <c r="D34" s="129"/>
      <c r="E34" s="132" t="s">
        <v>178</v>
      </c>
      <c r="F34" s="191">
        <f>F35+F37</f>
        <v>4630</v>
      </c>
      <c r="G34" s="75">
        <v>0</v>
      </c>
      <c r="H34" s="75">
        <f>H35+H37</f>
        <v>4072.46</v>
      </c>
      <c r="I34" s="75">
        <f t="shared" si="0"/>
        <v>87.958099352051832</v>
      </c>
    </row>
    <row r="35" spans="2:9" s="43" customFormat="1" ht="30" customHeight="1" x14ac:dyDescent="0.25">
      <c r="B35" s="109" t="s">
        <v>146</v>
      </c>
      <c r="C35" s="72"/>
      <c r="D35" s="73"/>
      <c r="E35" s="44" t="s">
        <v>167</v>
      </c>
      <c r="F35" s="191">
        <v>4097</v>
      </c>
      <c r="G35" s="75">
        <v>0</v>
      </c>
      <c r="H35" s="75">
        <v>4072.46</v>
      </c>
      <c r="I35" s="75">
        <f t="shared" si="0"/>
        <v>99.401025140346604</v>
      </c>
    </row>
    <row r="36" spans="2:9" s="43" customFormat="1" ht="30" customHeight="1" x14ac:dyDescent="0.25">
      <c r="B36" s="80"/>
      <c r="C36" s="83"/>
      <c r="D36" s="84">
        <v>3222</v>
      </c>
      <c r="E36" s="44" t="s">
        <v>264</v>
      </c>
      <c r="F36" s="191">
        <v>4097</v>
      </c>
      <c r="G36" s="75">
        <v>0</v>
      </c>
      <c r="H36" s="75">
        <v>4072.46</v>
      </c>
      <c r="I36" s="75">
        <f t="shared" si="0"/>
        <v>99.401025140346604</v>
      </c>
    </row>
    <row r="37" spans="2:9" s="43" customFormat="1" ht="30" customHeight="1" x14ac:dyDescent="0.25">
      <c r="B37" s="127" t="s">
        <v>155</v>
      </c>
      <c r="C37" s="131"/>
      <c r="D37" s="132"/>
      <c r="E37" s="44" t="s">
        <v>179</v>
      </c>
      <c r="F37" s="191">
        <v>533</v>
      </c>
      <c r="G37" s="75">
        <v>0</v>
      </c>
      <c r="H37" s="75">
        <v>0</v>
      </c>
      <c r="I37" s="75">
        <f t="shared" si="0"/>
        <v>0</v>
      </c>
    </row>
    <row r="38" spans="2:9" s="43" customFormat="1" ht="30" customHeight="1" x14ac:dyDescent="0.25">
      <c r="B38" s="127"/>
      <c r="C38" s="131"/>
      <c r="D38" s="132">
        <v>3222</v>
      </c>
      <c r="E38" s="44" t="s">
        <v>264</v>
      </c>
      <c r="F38" s="191">
        <v>533</v>
      </c>
      <c r="G38" s="75">
        <v>0</v>
      </c>
      <c r="H38" s="75">
        <v>0</v>
      </c>
      <c r="I38" s="75">
        <f t="shared" si="0"/>
        <v>0</v>
      </c>
    </row>
    <row r="39" spans="2:9" s="43" customFormat="1" ht="30" customHeight="1" x14ac:dyDescent="0.25">
      <c r="B39" s="180">
        <v>1207</v>
      </c>
      <c r="C39" s="181"/>
      <c r="D39" s="182"/>
      <c r="E39" s="44" t="s">
        <v>168</v>
      </c>
      <c r="F39" s="191">
        <f>F40+F75+F88</f>
        <v>4074719</v>
      </c>
      <c r="G39" s="75">
        <v>0</v>
      </c>
      <c r="H39" s="75">
        <f>H40+H97+H100</f>
        <v>1314438.6700000002</v>
      </c>
      <c r="I39" s="75">
        <f t="shared" si="0"/>
        <v>32.258388124432635</v>
      </c>
    </row>
    <row r="40" spans="2:9" s="43" customFormat="1" ht="30" customHeight="1" x14ac:dyDescent="0.25">
      <c r="B40" s="178" t="s">
        <v>169</v>
      </c>
      <c r="C40" s="178"/>
      <c r="D40" s="178"/>
      <c r="E40" s="44" t="s">
        <v>170</v>
      </c>
      <c r="F40" s="191">
        <f>F41+F48+F75+F88</f>
        <v>2099319</v>
      </c>
      <c r="G40" s="75">
        <v>0</v>
      </c>
      <c r="H40" s="75">
        <f>H41+H48+H75+H88</f>
        <v>1314438.6700000002</v>
      </c>
      <c r="I40" s="75">
        <f t="shared" si="0"/>
        <v>62.612621997895509</v>
      </c>
    </row>
    <row r="41" spans="2:9" s="43" customFormat="1" ht="30" customHeight="1" x14ac:dyDescent="0.25">
      <c r="B41" s="188" t="s">
        <v>147</v>
      </c>
      <c r="C41" s="189"/>
      <c r="D41" s="190"/>
      <c r="E41" s="44" t="s">
        <v>162</v>
      </c>
      <c r="F41" s="191">
        <f>F42+F46</f>
        <v>31079</v>
      </c>
      <c r="G41" s="75">
        <v>0</v>
      </c>
      <c r="H41" s="75">
        <v>250</v>
      </c>
      <c r="I41" s="75">
        <f t="shared" si="0"/>
        <v>0.80440168602593387</v>
      </c>
    </row>
    <row r="42" spans="2:9" s="43" customFormat="1" ht="30" customHeight="1" x14ac:dyDescent="0.25">
      <c r="B42" s="109"/>
      <c r="C42" s="110" t="s">
        <v>281</v>
      </c>
      <c r="D42" s="111"/>
      <c r="E42" s="100"/>
      <c r="F42" s="191">
        <f>SUM(F43:F45)</f>
        <v>31079</v>
      </c>
      <c r="G42" s="75">
        <v>0</v>
      </c>
      <c r="H42" s="75">
        <v>250</v>
      </c>
      <c r="I42" s="75">
        <f t="shared" si="0"/>
        <v>0.80440168602593387</v>
      </c>
    </row>
    <row r="43" spans="2:9" s="43" customFormat="1" ht="30" customHeight="1" x14ac:dyDescent="0.25">
      <c r="B43" s="80"/>
      <c r="C43" s="81"/>
      <c r="D43" s="82" t="s">
        <v>282</v>
      </c>
      <c r="E43" s="100" t="s">
        <v>263</v>
      </c>
      <c r="F43" s="191">
        <v>0</v>
      </c>
      <c r="G43" s="75">
        <v>0</v>
      </c>
      <c r="H43" s="75">
        <v>0</v>
      </c>
      <c r="I43" s="75">
        <v>0</v>
      </c>
    </row>
    <row r="44" spans="2:9" s="43" customFormat="1" ht="30" customHeight="1" x14ac:dyDescent="0.25">
      <c r="B44" s="80"/>
      <c r="C44" s="81"/>
      <c r="D44" s="82" t="s">
        <v>294</v>
      </c>
      <c r="E44" s="100" t="s">
        <v>264</v>
      </c>
      <c r="F44" s="191">
        <v>2949</v>
      </c>
      <c r="G44" s="75">
        <v>0</v>
      </c>
      <c r="H44" s="75">
        <v>0</v>
      </c>
      <c r="I44" s="75">
        <f t="shared" si="0"/>
        <v>0</v>
      </c>
    </row>
    <row r="45" spans="2:9" s="43" customFormat="1" ht="30" customHeight="1" x14ac:dyDescent="0.25">
      <c r="B45" s="80"/>
      <c r="C45" s="81"/>
      <c r="D45" s="82" t="s">
        <v>293</v>
      </c>
      <c r="E45" s="100" t="s">
        <v>265</v>
      </c>
      <c r="F45" s="191">
        <v>28130</v>
      </c>
      <c r="G45" s="75">
        <v>0</v>
      </c>
      <c r="H45" s="75">
        <v>250</v>
      </c>
      <c r="I45" s="75">
        <f t="shared" si="0"/>
        <v>0.88873089228581581</v>
      </c>
    </row>
    <row r="46" spans="2:9" s="43" customFormat="1" ht="30" customHeight="1" x14ac:dyDescent="0.25">
      <c r="B46" s="109"/>
      <c r="C46" s="110" t="s">
        <v>310</v>
      </c>
      <c r="D46" s="111"/>
      <c r="E46" s="100"/>
      <c r="F46" s="191">
        <v>0</v>
      </c>
      <c r="G46" s="75">
        <v>0</v>
      </c>
      <c r="H46" s="75">
        <v>0</v>
      </c>
      <c r="I46" s="75">
        <v>0</v>
      </c>
    </row>
    <row r="47" spans="2:9" s="43" customFormat="1" ht="30" customHeight="1" x14ac:dyDescent="0.25">
      <c r="B47" s="109"/>
      <c r="C47" s="110"/>
      <c r="D47" s="111" t="s">
        <v>311</v>
      </c>
      <c r="E47" s="100" t="s">
        <v>326</v>
      </c>
      <c r="F47" s="191">
        <v>0</v>
      </c>
      <c r="G47" s="75">
        <v>0</v>
      </c>
      <c r="H47" s="75">
        <v>0</v>
      </c>
      <c r="I47" s="75">
        <v>0</v>
      </c>
    </row>
    <row r="48" spans="2:9" s="43" customFormat="1" ht="30" customHeight="1" x14ac:dyDescent="0.25">
      <c r="B48" s="175" t="s">
        <v>150</v>
      </c>
      <c r="C48" s="176"/>
      <c r="D48" s="177"/>
      <c r="E48" s="42" t="s">
        <v>171</v>
      </c>
      <c r="F48" s="191">
        <f>F49+F73</f>
        <v>92840</v>
      </c>
      <c r="G48" s="75">
        <v>0</v>
      </c>
      <c r="H48" s="75">
        <v>63009.24</v>
      </c>
      <c r="I48" s="75">
        <f t="shared" si="0"/>
        <v>67.868634209392496</v>
      </c>
    </row>
    <row r="49" spans="2:9" s="43" customFormat="1" ht="30" customHeight="1" x14ac:dyDescent="0.25">
      <c r="B49" s="109"/>
      <c r="C49" s="110" t="s">
        <v>281</v>
      </c>
      <c r="D49" s="111"/>
      <c r="E49" s="113"/>
      <c r="F49" s="191">
        <f>F50+F52+F58+F67+F68</f>
        <v>92240</v>
      </c>
      <c r="G49" s="75">
        <v>0</v>
      </c>
      <c r="H49" s="75">
        <f>H50+H51+H52+H58+H67+H68</f>
        <v>62672.04</v>
      </c>
      <c r="I49" s="75">
        <f t="shared" si="0"/>
        <v>67.944535993061578</v>
      </c>
    </row>
    <row r="50" spans="2:9" s="43" customFormat="1" ht="30" customHeight="1" x14ac:dyDescent="0.25">
      <c r="B50" s="80"/>
      <c r="C50" s="81"/>
      <c r="D50" s="82" t="s">
        <v>282</v>
      </c>
      <c r="E50" s="84" t="s">
        <v>263</v>
      </c>
      <c r="F50" s="191">
        <v>3000</v>
      </c>
      <c r="G50" s="75">
        <v>0</v>
      </c>
      <c r="H50" s="75">
        <v>4305.8100000000004</v>
      </c>
      <c r="I50" s="75">
        <f t="shared" si="0"/>
        <v>143.52700000000002</v>
      </c>
    </row>
    <row r="51" spans="2:9" s="43" customFormat="1" ht="30" customHeight="1" x14ac:dyDescent="0.25">
      <c r="B51" s="80"/>
      <c r="C51" s="81"/>
      <c r="D51" s="82" t="s">
        <v>297</v>
      </c>
      <c r="E51" s="84" t="s">
        <v>298</v>
      </c>
      <c r="F51" s="191">
        <v>0</v>
      </c>
      <c r="G51" s="75">
        <v>0</v>
      </c>
      <c r="H51" s="75">
        <v>470.5</v>
      </c>
      <c r="I51" s="75">
        <v>0</v>
      </c>
    </row>
    <row r="52" spans="2:9" s="43" customFormat="1" ht="30" customHeight="1" x14ac:dyDescent="0.25">
      <c r="B52" s="120"/>
      <c r="C52" s="121"/>
      <c r="D52" s="122" t="s">
        <v>342</v>
      </c>
      <c r="E52" s="123"/>
      <c r="F52" s="191">
        <v>30690</v>
      </c>
      <c r="G52" s="75">
        <v>0</v>
      </c>
      <c r="H52" s="75">
        <f>SUM(H53:H57)</f>
        <v>15241.85</v>
      </c>
      <c r="I52" s="75">
        <f t="shared" si="0"/>
        <v>49.663897034864782</v>
      </c>
    </row>
    <row r="53" spans="2:9" s="43" customFormat="1" ht="30" customHeight="1" x14ac:dyDescent="0.25">
      <c r="B53" s="109"/>
      <c r="C53" s="110"/>
      <c r="D53" s="111" t="s">
        <v>296</v>
      </c>
      <c r="E53" s="113" t="s">
        <v>312</v>
      </c>
      <c r="F53" s="191">
        <v>30690</v>
      </c>
      <c r="G53" s="75">
        <v>0</v>
      </c>
      <c r="H53" s="75">
        <v>5611.73</v>
      </c>
      <c r="I53" s="75">
        <f t="shared" si="0"/>
        <v>18.285206907787551</v>
      </c>
    </row>
    <row r="54" spans="2:9" s="43" customFormat="1" ht="30" customHeight="1" x14ac:dyDescent="0.25">
      <c r="B54" s="109"/>
      <c r="C54" s="110"/>
      <c r="D54" s="111" t="s">
        <v>294</v>
      </c>
      <c r="E54" s="113" t="s">
        <v>313</v>
      </c>
      <c r="F54" s="191">
        <v>0</v>
      </c>
      <c r="G54" s="75">
        <v>0</v>
      </c>
      <c r="H54" s="75">
        <v>144.97</v>
      </c>
      <c r="I54" s="75">
        <v>0</v>
      </c>
    </row>
    <row r="55" spans="2:9" s="43" customFormat="1" ht="30" customHeight="1" x14ac:dyDescent="0.25">
      <c r="B55" s="109"/>
      <c r="C55" s="110"/>
      <c r="D55" s="111" t="s">
        <v>299</v>
      </c>
      <c r="E55" s="113" t="s">
        <v>314</v>
      </c>
      <c r="F55" s="191">
        <v>0</v>
      </c>
      <c r="G55" s="75">
        <v>0</v>
      </c>
      <c r="H55" s="75">
        <v>8911.73</v>
      </c>
      <c r="I55" s="75">
        <v>0</v>
      </c>
    </row>
    <row r="56" spans="2:9" s="43" customFormat="1" ht="30" customHeight="1" x14ac:dyDescent="0.25">
      <c r="B56" s="109"/>
      <c r="C56" s="110"/>
      <c r="D56" s="111" t="s">
        <v>300</v>
      </c>
      <c r="E56" s="113" t="s">
        <v>315</v>
      </c>
      <c r="F56" s="191">
        <v>0</v>
      </c>
      <c r="G56" s="75">
        <v>0</v>
      </c>
      <c r="H56" s="75">
        <v>573.41999999999996</v>
      </c>
      <c r="I56" s="75">
        <v>0</v>
      </c>
    </row>
    <row r="57" spans="2:9" s="43" customFormat="1" ht="30" customHeight="1" x14ac:dyDescent="0.25">
      <c r="B57" s="109"/>
      <c r="C57" s="110"/>
      <c r="D57" s="111" t="s">
        <v>301</v>
      </c>
      <c r="E57" s="113" t="s">
        <v>316</v>
      </c>
      <c r="F57" s="191">
        <v>0</v>
      </c>
      <c r="G57" s="75">
        <v>0</v>
      </c>
      <c r="H57" s="75">
        <v>0</v>
      </c>
      <c r="I57" s="75">
        <v>0</v>
      </c>
    </row>
    <row r="58" spans="2:9" s="43" customFormat="1" ht="30" customHeight="1" x14ac:dyDescent="0.25">
      <c r="B58" s="120"/>
      <c r="C58" s="121"/>
      <c r="D58" s="122" t="s">
        <v>343</v>
      </c>
      <c r="E58" s="123"/>
      <c r="F58" s="191">
        <v>57950</v>
      </c>
      <c r="G58" s="75">
        <v>0</v>
      </c>
      <c r="H58" s="75">
        <f>SUM(H59:H66)</f>
        <v>41915.899999999994</v>
      </c>
      <c r="I58" s="75">
        <f t="shared" si="0"/>
        <v>72.331147540983594</v>
      </c>
    </row>
    <row r="59" spans="2:9" s="43" customFormat="1" ht="30" customHeight="1" x14ac:dyDescent="0.25">
      <c r="B59" s="109"/>
      <c r="C59" s="110"/>
      <c r="D59" s="111" t="s">
        <v>302</v>
      </c>
      <c r="E59" s="113" t="s">
        <v>317</v>
      </c>
      <c r="F59" s="191">
        <v>0</v>
      </c>
      <c r="G59" s="75">
        <v>0</v>
      </c>
      <c r="H59" s="75">
        <v>20963.7</v>
      </c>
      <c r="I59" s="75">
        <v>0</v>
      </c>
    </row>
    <row r="60" spans="2:9" s="43" customFormat="1" ht="30" customHeight="1" x14ac:dyDescent="0.25">
      <c r="B60" s="109"/>
      <c r="C60" s="110"/>
      <c r="D60" s="111" t="s">
        <v>293</v>
      </c>
      <c r="E60" s="113" t="s">
        <v>318</v>
      </c>
      <c r="F60" s="191">
        <v>0</v>
      </c>
      <c r="G60" s="75">
        <v>0</v>
      </c>
      <c r="H60" s="75">
        <v>2438.69</v>
      </c>
      <c r="I60" s="75">
        <v>0</v>
      </c>
    </row>
    <row r="61" spans="2:9" s="43" customFormat="1" ht="30" customHeight="1" x14ac:dyDescent="0.25">
      <c r="B61" s="109"/>
      <c r="C61" s="110"/>
      <c r="D61" s="111" t="s">
        <v>303</v>
      </c>
      <c r="E61" s="113" t="s">
        <v>319</v>
      </c>
      <c r="F61" s="191">
        <v>0</v>
      </c>
      <c r="G61" s="75">
        <v>0</v>
      </c>
      <c r="H61" s="75">
        <v>4679.21</v>
      </c>
      <c r="I61" s="75">
        <v>0</v>
      </c>
    </row>
    <row r="62" spans="2:9" s="43" customFormat="1" ht="30" customHeight="1" x14ac:dyDescent="0.25">
      <c r="B62" s="120"/>
      <c r="C62" s="121"/>
      <c r="D62" s="122" t="s">
        <v>344</v>
      </c>
      <c r="E62" s="123" t="s">
        <v>345</v>
      </c>
      <c r="F62" s="191">
        <v>0</v>
      </c>
      <c r="G62" s="75">
        <v>0</v>
      </c>
      <c r="H62" s="75">
        <v>319.69</v>
      </c>
      <c r="I62" s="75">
        <v>0</v>
      </c>
    </row>
    <row r="63" spans="2:9" s="43" customFormat="1" ht="30" customHeight="1" x14ac:dyDescent="0.25">
      <c r="B63" s="109"/>
      <c r="C63" s="110"/>
      <c r="D63" s="111" t="s">
        <v>304</v>
      </c>
      <c r="E63" s="113" t="s">
        <v>320</v>
      </c>
      <c r="F63" s="191">
        <v>0</v>
      </c>
      <c r="G63" s="75">
        <v>0</v>
      </c>
      <c r="H63" s="75">
        <v>4959.21</v>
      </c>
      <c r="I63" s="75">
        <v>0</v>
      </c>
    </row>
    <row r="64" spans="2:9" s="43" customFormat="1" ht="30" customHeight="1" x14ac:dyDescent="0.25">
      <c r="B64" s="109"/>
      <c r="C64" s="110"/>
      <c r="D64" s="111" t="s">
        <v>305</v>
      </c>
      <c r="E64" s="113" t="s">
        <v>321</v>
      </c>
      <c r="F64" s="191">
        <v>0</v>
      </c>
      <c r="G64" s="75">
        <v>0</v>
      </c>
      <c r="H64" s="75">
        <v>800</v>
      </c>
      <c r="I64" s="75">
        <v>0</v>
      </c>
    </row>
    <row r="65" spans="2:9" s="43" customFormat="1" ht="30" customHeight="1" x14ac:dyDescent="0.25">
      <c r="B65" s="109"/>
      <c r="C65" s="110"/>
      <c r="D65" s="111" t="s">
        <v>306</v>
      </c>
      <c r="E65" s="113" t="s">
        <v>322</v>
      </c>
      <c r="F65" s="191">
        <v>0</v>
      </c>
      <c r="G65" s="75">
        <v>0</v>
      </c>
      <c r="H65" s="75">
        <v>4333.34</v>
      </c>
      <c r="I65" s="75">
        <v>0</v>
      </c>
    </row>
    <row r="66" spans="2:9" s="43" customFormat="1" ht="30" customHeight="1" x14ac:dyDescent="0.25">
      <c r="B66" s="109"/>
      <c r="C66" s="110"/>
      <c r="D66" s="111" t="s">
        <v>307</v>
      </c>
      <c r="E66" s="113" t="s">
        <v>323</v>
      </c>
      <c r="F66" s="191">
        <v>0</v>
      </c>
      <c r="G66" s="75">
        <v>0</v>
      </c>
      <c r="H66" s="75">
        <v>3422.06</v>
      </c>
      <c r="I66" s="75">
        <v>0</v>
      </c>
    </row>
    <row r="67" spans="2:9" s="43" customFormat="1" ht="30" customHeight="1" x14ac:dyDescent="0.25">
      <c r="B67" s="120"/>
      <c r="C67" s="121"/>
      <c r="D67" s="122" t="s">
        <v>346</v>
      </c>
      <c r="E67" s="123" t="s">
        <v>347</v>
      </c>
      <c r="F67" s="191">
        <v>200</v>
      </c>
      <c r="G67" s="75">
        <v>0</v>
      </c>
      <c r="H67" s="75">
        <v>0</v>
      </c>
      <c r="I67" s="75">
        <v>0</v>
      </c>
    </row>
    <row r="68" spans="2:9" s="43" customFormat="1" ht="30" customHeight="1" x14ac:dyDescent="0.25">
      <c r="B68" s="120"/>
      <c r="C68" s="121"/>
      <c r="D68" s="122" t="s">
        <v>348</v>
      </c>
      <c r="E68" s="123" t="s">
        <v>267</v>
      </c>
      <c r="F68" s="191">
        <v>400</v>
      </c>
      <c r="G68" s="75">
        <v>0</v>
      </c>
      <c r="H68" s="75">
        <f>SUM(H69:H72)</f>
        <v>737.98</v>
      </c>
      <c r="I68" s="75">
        <f t="shared" si="0"/>
        <v>184.495</v>
      </c>
    </row>
    <row r="69" spans="2:9" s="43" customFormat="1" ht="30" customHeight="1" x14ac:dyDescent="0.25">
      <c r="B69" s="109"/>
      <c r="C69" s="110"/>
      <c r="D69" s="111" t="s">
        <v>308</v>
      </c>
      <c r="E69" s="113" t="s">
        <v>324</v>
      </c>
      <c r="F69" s="191">
        <v>0</v>
      </c>
      <c r="G69" s="75">
        <v>0</v>
      </c>
      <c r="H69" s="75">
        <v>427.98</v>
      </c>
      <c r="I69" s="75">
        <v>0</v>
      </c>
    </row>
    <row r="70" spans="2:9" s="43" customFormat="1" ht="30" customHeight="1" x14ac:dyDescent="0.25">
      <c r="B70" s="109"/>
      <c r="C70" s="110"/>
      <c r="D70" s="111" t="s">
        <v>309</v>
      </c>
      <c r="E70" s="113" t="s">
        <v>325</v>
      </c>
      <c r="F70" s="191">
        <v>0</v>
      </c>
      <c r="G70" s="75">
        <v>0</v>
      </c>
      <c r="H70" s="75">
        <v>260</v>
      </c>
      <c r="I70" s="75">
        <v>0</v>
      </c>
    </row>
    <row r="71" spans="2:9" s="43" customFormat="1" ht="30" customHeight="1" x14ac:dyDescent="0.25">
      <c r="B71" s="120"/>
      <c r="C71" s="121"/>
      <c r="D71" s="122" t="s">
        <v>329</v>
      </c>
      <c r="E71" s="123" t="s">
        <v>333</v>
      </c>
      <c r="F71" s="191">
        <v>0</v>
      </c>
      <c r="G71" s="75">
        <v>0</v>
      </c>
      <c r="H71" s="75">
        <v>0</v>
      </c>
      <c r="I71" s="75">
        <v>0</v>
      </c>
    </row>
    <row r="72" spans="2:9" s="43" customFormat="1" ht="30" customHeight="1" x14ac:dyDescent="0.25">
      <c r="B72" s="109"/>
      <c r="C72" s="110"/>
      <c r="D72" s="111" t="s">
        <v>295</v>
      </c>
      <c r="E72" s="113" t="s">
        <v>267</v>
      </c>
      <c r="F72" s="191">
        <v>0</v>
      </c>
      <c r="G72" s="75">
        <v>0</v>
      </c>
      <c r="H72" s="75">
        <v>50</v>
      </c>
      <c r="I72" s="75">
        <v>0</v>
      </c>
    </row>
    <row r="73" spans="2:9" s="43" customFormat="1" ht="30" customHeight="1" x14ac:dyDescent="0.25">
      <c r="B73" s="109"/>
      <c r="C73" s="110" t="s">
        <v>310</v>
      </c>
      <c r="D73" s="111"/>
      <c r="E73" s="113"/>
      <c r="F73" s="191">
        <v>600</v>
      </c>
      <c r="G73" s="75">
        <v>0</v>
      </c>
      <c r="H73" s="75">
        <v>337.2</v>
      </c>
      <c r="I73" s="75">
        <f t="shared" si="0"/>
        <v>56.199999999999996</v>
      </c>
    </row>
    <row r="74" spans="2:9" s="43" customFormat="1" ht="30" customHeight="1" x14ac:dyDescent="0.25">
      <c r="B74" s="109"/>
      <c r="C74" s="110"/>
      <c r="D74" s="111" t="s">
        <v>311</v>
      </c>
      <c r="E74" s="113" t="s">
        <v>326</v>
      </c>
      <c r="F74" s="191">
        <v>600</v>
      </c>
      <c r="G74" s="75">
        <v>0</v>
      </c>
      <c r="H74" s="75">
        <v>337.2</v>
      </c>
      <c r="I74" s="75">
        <f t="shared" si="0"/>
        <v>56.199999999999996</v>
      </c>
    </row>
    <row r="75" spans="2:9" s="43" customFormat="1" ht="30" customHeight="1" x14ac:dyDescent="0.25">
      <c r="B75" s="175" t="s">
        <v>151</v>
      </c>
      <c r="C75" s="176"/>
      <c r="D75" s="177"/>
      <c r="E75" s="42" t="s">
        <v>172</v>
      </c>
      <c r="F75" s="191">
        <f>F76+F82+F86</f>
        <v>1975400</v>
      </c>
      <c r="G75" s="75">
        <v>0</v>
      </c>
      <c r="H75" s="75">
        <f>H76+H82+H86</f>
        <v>1251179.4300000002</v>
      </c>
      <c r="I75" s="75">
        <f t="shared" ref="I75:I138" si="1">H75/F75*100</f>
        <v>63.338029259896736</v>
      </c>
    </row>
    <row r="76" spans="2:9" s="43" customFormat="1" ht="30" customHeight="1" x14ac:dyDescent="0.25">
      <c r="B76" s="109"/>
      <c r="C76" s="110" t="s">
        <v>278</v>
      </c>
      <c r="D76" s="111"/>
      <c r="E76" s="113"/>
      <c r="F76" s="191">
        <f>SUM(F77:F81)</f>
        <v>1939000</v>
      </c>
      <c r="G76" s="75">
        <v>0</v>
      </c>
      <c r="H76" s="75">
        <v>1230429.31</v>
      </c>
      <c r="I76" s="75">
        <f t="shared" si="1"/>
        <v>63.456900979886541</v>
      </c>
    </row>
    <row r="77" spans="2:9" s="43" customFormat="1" ht="30" customHeight="1" x14ac:dyDescent="0.25">
      <c r="B77" s="109"/>
      <c r="C77" s="110"/>
      <c r="D77" s="111" t="s">
        <v>277</v>
      </c>
      <c r="E77" s="113" t="s">
        <v>260</v>
      </c>
      <c r="F77" s="191">
        <v>1590000</v>
      </c>
      <c r="G77" s="75">
        <v>0</v>
      </c>
      <c r="H77" s="75">
        <v>1028700</v>
      </c>
      <c r="I77" s="75">
        <f t="shared" si="1"/>
        <v>64.698113207547166</v>
      </c>
    </row>
    <row r="78" spans="2:9" s="43" customFormat="1" ht="30" customHeight="1" x14ac:dyDescent="0.25">
      <c r="B78" s="80"/>
      <c r="C78" s="81"/>
      <c r="D78" s="82" t="s">
        <v>327</v>
      </c>
      <c r="E78" s="84" t="s">
        <v>330</v>
      </c>
      <c r="F78" s="191">
        <v>0</v>
      </c>
      <c r="G78" s="75">
        <v>0</v>
      </c>
      <c r="H78" s="75">
        <v>0</v>
      </c>
      <c r="I78" s="75">
        <v>0</v>
      </c>
    </row>
    <row r="79" spans="2:9" s="43" customFormat="1" ht="30" customHeight="1" x14ac:dyDescent="0.25">
      <c r="B79" s="109"/>
      <c r="C79" s="110"/>
      <c r="D79" s="111" t="s">
        <v>328</v>
      </c>
      <c r="E79" s="113" t="s">
        <v>331</v>
      </c>
      <c r="F79" s="191">
        <v>0</v>
      </c>
      <c r="G79" s="75">
        <v>0</v>
      </c>
      <c r="H79" s="75">
        <v>0</v>
      </c>
      <c r="I79" s="75">
        <v>0</v>
      </c>
    </row>
    <row r="80" spans="2:9" s="43" customFormat="1" ht="30" customHeight="1" x14ac:dyDescent="0.25">
      <c r="B80" s="80"/>
      <c r="C80" s="81"/>
      <c r="D80" s="82" t="s">
        <v>275</v>
      </c>
      <c r="E80" s="84" t="s">
        <v>261</v>
      </c>
      <c r="F80" s="191">
        <v>92000</v>
      </c>
      <c r="G80" s="75">
        <v>0</v>
      </c>
      <c r="H80" s="75">
        <v>33087.629999999997</v>
      </c>
      <c r="I80" s="75">
        <f t="shared" si="1"/>
        <v>35.964815217391298</v>
      </c>
    </row>
    <row r="81" spans="2:9" s="43" customFormat="1" ht="30" customHeight="1" x14ac:dyDescent="0.25">
      <c r="B81" s="80"/>
      <c r="C81" s="81"/>
      <c r="D81" s="82" t="s">
        <v>279</v>
      </c>
      <c r="E81" s="84" t="s">
        <v>332</v>
      </c>
      <c r="F81" s="191">
        <v>257000</v>
      </c>
      <c r="G81" s="75">
        <v>0</v>
      </c>
      <c r="H81" s="75">
        <v>168641.71</v>
      </c>
      <c r="I81" s="75">
        <f t="shared" si="1"/>
        <v>65.61934241245136</v>
      </c>
    </row>
    <row r="82" spans="2:9" s="43" customFormat="1" ht="30" customHeight="1" x14ac:dyDescent="0.25">
      <c r="B82" s="109"/>
      <c r="C82" s="110" t="s">
        <v>281</v>
      </c>
      <c r="D82" s="111"/>
      <c r="E82" s="113"/>
      <c r="F82" s="191">
        <f>F83+F85</f>
        <v>36400</v>
      </c>
      <c r="G82" s="75">
        <v>0</v>
      </c>
      <c r="H82" s="75">
        <f>SUM(H83:H85)</f>
        <v>20750.12</v>
      </c>
      <c r="I82" s="75">
        <f t="shared" si="1"/>
        <v>57.005824175824173</v>
      </c>
    </row>
    <row r="83" spans="2:9" s="43" customFormat="1" ht="30" customHeight="1" x14ac:dyDescent="0.25">
      <c r="B83" s="80"/>
      <c r="C83" s="81"/>
      <c r="D83" s="82" t="s">
        <v>280</v>
      </c>
      <c r="E83" s="84" t="s">
        <v>263</v>
      </c>
      <c r="F83" s="191">
        <v>33000</v>
      </c>
      <c r="G83" s="75">
        <v>0</v>
      </c>
      <c r="H83" s="75">
        <v>19121.919999999998</v>
      </c>
      <c r="I83" s="75">
        <f t="shared" si="1"/>
        <v>57.945212121212123</v>
      </c>
    </row>
    <row r="84" spans="2:9" s="43" customFormat="1" ht="30" customHeight="1" x14ac:dyDescent="0.25">
      <c r="B84" s="140"/>
      <c r="C84" s="141"/>
      <c r="D84" s="142" t="s">
        <v>346</v>
      </c>
      <c r="E84" s="44" t="s">
        <v>289</v>
      </c>
      <c r="F84" s="191">
        <v>0</v>
      </c>
      <c r="G84" s="75">
        <v>0</v>
      </c>
      <c r="H84" s="75">
        <v>71</v>
      </c>
      <c r="I84" s="75">
        <v>0</v>
      </c>
    </row>
    <row r="85" spans="2:9" s="43" customFormat="1" ht="30" customHeight="1" x14ac:dyDescent="0.25">
      <c r="B85" s="80"/>
      <c r="C85" s="81"/>
      <c r="D85" s="82" t="s">
        <v>329</v>
      </c>
      <c r="E85" s="84" t="s">
        <v>333</v>
      </c>
      <c r="F85" s="191">
        <v>3400</v>
      </c>
      <c r="G85" s="75">
        <v>0</v>
      </c>
      <c r="H85" s="75">
        <v>1557.2</v>
      </c>
      <c r="I85" s="75">
        <f t="shared" si="1"/>
        <v>45.800000000000004</v>
      </c>
    </row>
    <row r="86" spans="2:9" s="43" customFormat="1" ht="30" customHeight="1" x14ac:dyDescent="0.25">
      <c r="B86" s="109"/>
      <c r="C86" s="110" t="s">
        <v>310</v>
      </c>
      <c r="D86" s="111"/>
      <c r="E86" s="113" t="s">
        <v>266</v>
      </c>
      <c r="F86" s="191">
        <v>0</v>
      </c>
      <c r="G86" s="75">
        <v>0</v>
      </c>
      <c r="H86" s="75">
        <v>0</v>
      </c>
      <c r="I86" s="75">
        <v>0</v>
      </c>
    </row>
    <row r="87" spans="2:9" s="43" customFormat="1" ht="30" customHeight="1" x14ac:dyDescent="0.25">
      <c r="B87" s="80"/>
      <c r="C87" s="81"/>
      <c r="D87" s="82" t="s">
        <v>311</v>
      </c>
      <c r="E87" s="84" t="s">
        <v>266</v>
      </c>
      <c r="F87" s="191">
        <v>0</v>
      </c>
      <c r="G87" s="75">
        <v>0</v>
      </c>
      <c r="H87" s="75">
        <v>0</v>
      </c>
      <c r="I87" s="75">
        <v>0</v>
      </c>
    </row>
    <row r="88" spans="2:9" s="43" customFormat="1" ht="30" customHeight="1" x14ac:dyDescent="0.25">
      <c r="B88" s="187" t="s">
        <v>152</v>
      </c>
      <c r="C88" s="187"/>
      <c r="D88" s="187"/>
      <c r="E88" s="44" t="s">
        <v>173</v>
      </c>
      <c r="F88" s="191">
        <v>0</v>
      </c>
      <c r="G88" s="75">
        <v>0</v>
      </c>
      <c r="H88" s="75">
        <v>0</v>
      </c>
      <c r="I88" s="75">
        <v>0</v>
      </c>
    </row>
    <row r="89" spans="2:9" s="43" customFormat="1" ht="30" customHeight="1" x14ac:dyDescent="0.25">
      <c r="B89" s="114"/>
      <c r="C89" s="114" t="s">
        <v>278</v>
      </c>
      <c r="D89" s="114"/>
      <c r="E89" s="44"/>
      <c r="F89" s="191">
        <v>0</v>
      </c>
      <c r="G89" s="75">
        <v>0</v>
      </c>
      <c r="H89" s="75">
        <v>0</v>
      </c>
      <c r="I89" s="75">
        <v>0</v>
      </c>
    </row>
    <row r="90" spans="2:9" s="43" customFormat="1" ht="30" customHeight="1" x14ac:dyDescent="0.25">
      <c r="B90" s="85"/>
      <c r="C90" s="85"/>
      <c r="D90" s="85" t="s">
        <v>277</v>
      </c>
      <c r="E90" s="44" t="s">
        <v>260</v>
      </c>
      <c r="F90" s="191">
        <v>0</v>
      </c>
      <c r="G90" s="75">
        <v>0</v>
      </c>
      <c r="H90" s="75">
        <v>0</v>
      </c>
      <c r="I90" s="75">
        <v>0</v>
      </c>
    </row>
    <row r="91" spans="2:9" s="43" customFormat="1" ht="30" customHeight="1" x14ac:dyDescent="0.25">
      <c r="B91" s="85"/>
      <c r="C91" s="85"/>
      <c r="D91" s="114" t="s">
        <v>275</v>
      </c>
      <c r="E91" s="44" t="s">
        <v>263</v>
      </c>
      <c r="F91" s="191">
        <v>0</v>
      </c>
      <c r="G91" s="75">
        <v>0</v>
      </c>
      <c r="H91" s="75">
        <v>0</v>
      </c>
      <c r="I91" s="75">
        <v>0</v>
      </c>
    </row>
    <row r="92" spans="2:9" s="43" customFormat="1" ht="30" customHeight="1" x14ac:dyDescent="0.25">
      <c r="B92" s="85"/>
      <c r="C92" s="85"/>
      <c r="D92" s="114" t="s">
        <v>292</v>
      </c>
      <c r="E92" s="44" t="s">
        <v>262</v>
      </c>
      <c r="F92" s="191">
        <v>0</v>
      </c>
      <c r="G92" s="75">
        <v>0</v>
      </c>
      <c r="H92" s="75">
        <v>0</v>
      </c>
      <c r="I92" s="75">
        <v>0</v>
      </c>
    </row>
    <row r="93" spans="2:9" s="43" customFormat="1" ht="30" customHeight="1" x14ac:dyDescent="0.25">
      <c r="B93" s="114"/>
      <c r="C93" s="114" t="s">
        <v>281</v>
      </c>
      <c r="D93" s="114"/>
      <c r="E93" s="44"/>
      <c r="F93" s="191">
        <v>0</v>
      </c>
      <c r="G93" s="75">
        <v>0</v>
      </c>
      <c r="H93" s="75">
        <v>0</v>
      </c>
      <c r="I93" s="75">
        <v>0</v>
      </c>
    </row>
    <row r="94" spans="2:9" s="43" customFormat="1" ht="30" customHeight="1" x14ac:dyDescent="0.25">
      <c r="B94" s="85"/>
      <c r="C94" s="85"/>
      <c r="D94" s="114" t="s">
        <v>280</v>
      </c>
      <c r="E94" s="44" t="s">
        <v>263</v>
      </c>
      <c r="F94" s="191">
        <v>0</v>
      </c>
      <c r="G94" s="75">
        <v>0</v>
      </c>
      <c r="H94" s="75">
        <v>0</v>
      </c>
      <c r="I94" s="75">
        <v>0</v>
      </c>
    </row>
    <row r="95" spans="2:9" s="43" customFormat="1" ht="30" customHeight="1" x14ac:dyDescent="0.25">
      <c r="B95" s="124"/>
      <c r="C95" s="124"/>
      <c r="D95" s="124" t="s">
        <v>342</v>
      </c>
      <c r="E95" s="44" t="s">
        <v>264</v>
      </c>
      <c r="F95" s="191">
        <v>0</v>
      </c>
      <c r="G95" s="75">
        <v>0</v>
      </c>
      <c r="H95" s="75">
        <v>0</v>
      </c>
      <c r="I95" s="75">
        <v>0</v>
      </c>
    </row>
    <row r="96" spans="2:9" s="43" customFormat="1" ht="30" customHeight="1" x14ac:dyDescent="0.25">
      <c r="B96" s="85"/>
      <c r="C96" s="85"/>
      <c r="D96" s="114" t="s">
        <v>293</v>
      </c>
      <c r="E96" s="44" t="s">
        <v>265</v>
      </c>
      <c r="F96" s="191">
        <v>0</v>
      </c>
      <c r="G96" s="75">
        <v>0</v>
      </c>
      <c r="H96" s="75">
        <v>0</v>
      </c>
      <c r="I96" s="75">
        <v>0</v>
      </c>
    </row>
    <row r="97" spans="2:9" s="43" customFormat="1" ht="30" customHeight="1" x14ac:dyDescent="0.25">
      <c r="B97" s="178" t="s">
        <v>174</v>
      </c>
      <c r="C97" s="178"/>
      <c r="D97" s="178"/>
      <c r="E97" s="44" t="s">
        <v>175</v>
      </c>
      <c r="F97" s="191">
        <v>0</v>
      </c>
      <c r="G97" s="75">
        <v>0</v>
      </c>
      <c r="H97" s="75">
        <v>0</v>
      </c>
      <c r="I97" s="75">
        <v>0</v>
      </c>
    </row>
    <row r="98" spans="2:9" s="43" customFormat="1" ht="30" customHeight="1" x14ac:dyDescent="0.25">
      <c r="B98" s="109" t="s">
        <v>150</v>
      </c>
      <c r="C98" s="72"/>
      <c r="D98" s="73"/>
      <c r="E98" s="44" t="s">
        <v>171</v>
      </c>
      <c r="F98" s="191">
        <v>7800</v>
      </c>
      <c r="G98" s="75">
        <v>0</v>
      </c>
      <c r="H98" s="75">
        <v>0</v>
      </c>
      <c r="I98" s="75">
        <v>0</v>
      </c>
    </row>
    <row r="99" spans="2:9" s="43" customFormat="1" ht="30" customHeight="1" x14ac:dyDescent="0.25">
      <c r="B99" s="80"/>
      <c r="C99" s="83"/>
      <c r="D99" s="84">
        <v>3232</v>
      </c>
      <c r="E99" s="44" t="s">
        <v>284</v>
      </c>
      <c r="F99" s="191">
        <v>7800</v>
      </c>
      <c r="G99" s="75">
        <v>0</v>
      </c>
      <c r="H99" s="75">
        <v>0</v>
      </c>
      <c r="I99" s="75">
        <v>0</v>
      </c>
    </row>
    <row r="100" spans="2:9" s="43" customFormat="1" ht="30" customHeight="1" x14ac:dyDescent="0.25">
      <c r="B100" s="71" t="s">
        <v>176</v>
      </c>
      <c r="C100" s="72"/>
      <c r="D100" s="73"/>
      <c r="E100" s="44" t="s">
        <v>177</v>
      </c>
      <c r="F100" s="191">
        <v>16800</v>
      </c>
      <c r="G100" s="75">
        <v>0</v>
      </c>
      <c r="H100" s="75">
        <v>0</v>
      </c>
      <c r="I100" s="75">
        <v>0</v>
      </c>
    </row>
    <row r="101" spans="2:9" s="43" customFormat="1" ht="30" customHeight="1" x14ac:dyDescent="0.25">
      <c r="B101" s="109" t="s">
        <v>150</v>
      </c>
      <c r="C101" s="72"/>
      <c r="D101" s="73"/>
      <c r="E101" s="44" t="s">
        <v>171</v>
      </c>
      <c r="F101" s="191">
        <v>16800</v>
      </c>
      <c r="G101" s="75">
        <v>0</v>
      </c>
      <c r="H101" s="75">
        <v>0</v>
      </c>
      <c r="I101" s="75">
        <v>0</v>
      </c>
    </row>
    <row r="102" spans="2:9" s="43" customFormat="1" ht="30" customHeight="1" x14ac:dyDescent="0.25">
      <c r="B102" s="80"/>
      <c r="C102" s="83"/>
      <c r="D102" s="84">
        <v>4511</v>
      </c>
      <c r="E102" s="44" t="s">
        <v>268</v>
      </c>
      <c r="F102" s="191">
        <v>16800</v>
      </c>
      <c r="G102" s="75">
        <v>0</v>
      </c>
      <c r="H102" s="75">
        <v>0</v>
      </c>
      <c r="I102" s="75">
        <v>0</v>
      </c>
    </row>
    <row r="103" spans="2:9" s="43" customFormat="1" ht="30" customHeight="1" x14ac:dyDescent="0.25">
      <c r="B103" s="76" t="s">
        <v>180</v>
      </c>
      <c r="C103" s="72"/>
      <c r="D103" s="73"/>
      <c r="E103" s="44" t="s">
        <v>181</v>
      </c>
      <c r="F103" s="191">
        <v>45280</v>
      </c>
      <c r="G103" s="75">
        <v>0</v>
      </c>
      <c r="H103" s="75">
        <v>0</v>
      </c>
      <c r="I103" s="75">
        <f t="shared" si="1"/>
        <v>0</v>
      </c>
    </row>
    <row r="104" spans="2:9" s="43" customFormat="1" ht="30" customHeight="1" x14ac:dyDescent="0.25">
      <c r="B104" s="109" t="s">
        <v>147</v>
      </c>
      <c r="C104" s="72"/>
      <c r="D104" s="73"/>
      <c r="E104" s="44" t="s">
        <v>162</v>
      </c>
      <c r="F104" s="191">
        <v>45280</v>
      </c>
      <c r="G104" s="75">
        <v>0</v>
      </c>
      <c r="H104" s="75">
        <v>0</v>
      </c>
      <c r="I104" s="75">
        <f t="shared" si="1"/>
        <v>0</v>
      </c>
    </row>
    <row r="105" spans="2:9" s="43" customFormat="1" ht="30" customHeight="1" x14ac:dyDescent="0.25">
      <c r="B105" s="80"/>
      <c r="C105" s="83"/>
      <c r="D105" s="84">
        <v>3722</v>
      </c>
      <c r="E105" s="44" t="s">
        <v>269</v>
      </c>
      <c r="F105" s="191">
        <v>45280</v>
      </c>
      <c r="G105" s="75">
        <v>0</v>
      </c>
      <c r="H105" s="75">
        <v>0</v>
      </c>
      <c r="I105" s="75">
        <f t="shared" si="1"/>
        <v>0</v>
      </c>
    </row>
    <row r="106" spans="2:9" s="43" customFormat="1" ht="30" customHeight="1" x14ac:dyDescent="0.25">
      <c r="B106" s="76" t="s">
        <v>182</v>
      </c>
      <c r="C106" s="72"/>
      <c r="D106" s="73"/>
      <c r="E106" s="44" t="s">
        <v>183</v>
      </c>
      <c r="F106" s="191"/>
      <c r="G106" s="75">
        <v>0</v>
      </c>
      <c r="H106" s="75">
        <v>2706.98</v>
      </c>
      <c r="I106" s="75">
        <v>0</v>
      </c>
    </row>
    <row r="107" spans="2:9" s="43" customFormat="1" ht="30" customHeight="1" x14ac:dyDescent="0.25">
      <c r="B107" s="109" t="s">
        <v>147</v>
      </c>
      <c r="C107" s="72"/>
      <c r="D107" s="73"/>
      <c r="E107" s="44" t="s">
        <v>162</v>
      </c>
      <c r="F107" s="191">
        <v>4000</v>
      </c>
      <c r="G107" s="75">
        <v>0</v>
      </c>
      <c r="H107" s="75">
        <v>2706.98</v>
      </c>
      <c r="I107" s="75">
        <f t="shared" si="1"/>
        <v>67.674500000000009</v>
      </c>
    </row>
    <row r="108" spans="2:9" s="43" customFormat="1" ht="30" customHeight="1" x14ac:dyDescent="0.25">
      <c r="B108" s="80"/>
      <c r="C108" s="83">
        <v>32</v>
      </c>
      <c r="D108" s="84"/>
      <c r="E108" s="44"/>
      <c r="F108" s="191">
        <f>SUM(F109:F114)</f>
        <v>4000</v>
      </c>
      <c r="G108" s="75">
        <v>0</v>
      </c>
      <c r="H108" s="75">
        <v>2706.98</v>
      </c>
      <c r="I108" s="75">
        <f t="shared" si="1"/>
        <v>67.674500000000009</v>
      </c>
    </row>
    <row r="109" spans="2:9" s="43" customFormat="1" ht="30" customHeight="1" x14ac:dyDescent="0.25">
      <c r="B109" s="80"/>
      <c r="C109" s="83"/>
      <c r="D109" s="84">
        <v>3221</v>
      </c>
      <c r="E109" s="44" t="s">
        <v>285</v>
      </c>
      <c r="F109" s="191">
        <v>1200</v>
      </c>
      <c r="G109" s="75">
        <v>0</v>
      </c>
      <c r="H109" s="75">
        <v>32</v>
      </c>
      <c r="I109" s="75">
        <f t="shared" si="1"/>
        <v>2.666666666666667</v>
      </c>
    </row>
    <row r="110" spans="2:9" s="43" customFormat="1" ht="30" customHeight="1" x14ac:dyDescent="0.25">
      <c r="B110" s="80"/>
      <c r="C110" s="83"/>
      <c r="D110" s="84">
        <v>3222</v>
      </c>
      <c r="E110" s="44" t="s">
        <v>286</v>
      </c>
      <c r="F110" s="191">
        <v>0</v>
      </c>
      <c r="G110" s="75">
        <v>0</v>
      </c>
      <c r="H110" s="75">
        <v>466.43</v>
      </c>
      <c r="I110" s="75">
        <v>0</v>
      </c>
    </row>
    <row r="111" spans="2:9" s="43" customFormat="1" ht="30" customHeight="1" x14ac:dyDescent="0.25">
      <c r="B111" s="140"/>
      <c r="C111" s="143"/>
      <c r="D111" s="144">
        <v>3224</v>
      </c>
      <c r="E111" s="44" t="s">
        <v>374</v>
      </c>
      <c r="F111" s="191">
        <v>0</v>
      </c>
      <c r="G111" s="75">
        <v>0</v>
      </c>
      <c r="H111" s="75">
        <v>22.25</v>
      </c>
      <c r="I111" s="75">
        <v>0</v>
      </c>
    </row>
    <row r="112" spans="2:9" s="43" customFormat="1" ht="30" customHeight="1" x14ac:dyDescent="0.25">
      <c r="B112" s="109"/>
      <c r="C112" s="112"/>
      <c r="D112" s="113">
        <v>3231</v>
      </c>
      <c r="E112" s="44" t="s">
        <v>287</v>
      </c>
      <c r="F112" s="191">
        <v>2200</v>
      </c>
      <c r="G112" s="75">
        <v>0</v>
      </c>
      <c r="H112" s="75">
        <v>1100</v>
      </c>
      <c r="I112" s="75">
        <f t="shared" si="1"/>
        <v>50</v>
      </c>
    </row>
    <row r="113" spans="2:9" s="43" customFormat="1" ht="30" customHeight="1" x14ac:dyDescent="0.25">
      <c r="B113" s="109"/>
      <c r="C113" s="112"/>
      <c r="D113" s="113">
        <v>3239</v>
      </c>
      <c r="E113" s="44" t="s">
        <v>288</v>
      </c>
      <c r="F113" s="191">
        <v>0</v>
      </c>
      <c r="G113" s="75">
        <v>0</v>
      </c>
      <c r="H113" s="75">
        <v>614.29999999999995</v>
      </c>
      <c r="I113" s="75">
        <v>0</v>
      </c>
    </row>
    <row r="114" spans="2:9" s="43" customFormat="1" ht="30" customHeight="1" x14ac:dyDescent="0.25">
      <c r="B114" s="109"/>
      <c r="C114" s="112"/>
      <c r="D114" s="113">
        <v>3241</v>
      </c>
      <c r="E114" s="44" t="s">
        <v>289</v>
      </c>
      <c r="F114" s="191">
        <v>600</v>
      </c>
      <c r="G114" s="75">
        <v>0</v>
      </c>
      <c r="H114" s="75">
        <v>472</v>
      </c>
      <c r="I114" s="75">
        <f t="shared" si="1"/>
        <v>78.666666666666657</v>
      </c>
    </row>
    <row r="115" spans="2:9" s="43" customFormat="1" ht="30" customHeight="1" x14ac:dyDescent="0.25">
      <c r="B115" s="76" t="s">
        <v>184</v>
      </c>
      <c r="C115" s="72"/>
      <c r="D115" s="73"/>
      <c r="E115" s="44" t="s">
        <v>185</v>
      </c>
      <c r="F115" s="191">
        <v>750</v>
      </c>
      <c r="G115" s="75">
        <v>0</v>
      </c>
      <c r="H115" s="75">
        <v>0</v>
      </c>
      <c r="I115" s="75">
        <f t="shared" si="1"/>
        <v>0</v>
      </c>
    </row>
    <row r="116" spans="2:9" s="43" customFormat="1" ht="30" customHeight="1" x14ac:dyDescent="0.25">
      <c r="B116" s="109" t="s">
        <v>147</v>
      </c>
      <c r="C116" s="72"/>
      <c r="D116" s="73"/>
      <c r="E116" s="44" t="s">
        <v>162</v>
      </c>
      <c r="F116" s="191">
        <v>750</v>
      </c>
      <c r="G116" s="75">
        <v>0</v>
      </c>
      <c r="H116" s="75">
        <v>0</v>
      </c>
      <c r="I116" s="75">
        <f t="shared" si="1"/>
        <v>0</v>
      </c>
    </row>
    <row r="117" spans="2:9" s="43" customFormat="1" ht="30" customHeight="1" x14ac:dyDescent="0.25">
      <c r="B117" s="80"/>
      <c r="C117" s="83"/>
      <c r="D117" s="84">
        <v>3231</v>
      </c>
      <c r="E117" s="44" t="s">
        <v>287</v>
      </c>
      <c r="F117" s="191">
        <v>750</v>
      </c>
      <c r="G117" s="75">
        <v>0</v>
      </c>
      <c r="H117" s="75">
        <v>0</v>
      </c>
      <c r="I117" s="75">
        <f t="shared" si="1"/>
        <v>0</v>
      </c>
    </row>
    <row r="118" spans="2:9" s="43" customFormat="1" ht="30" customHeight="1" x14ac:dyDescent="0.25">
      <c r="B118" s="76" t="s">
        <v>186</v>
      </c>
      <c r="C118" s="72"/>
      <c r="D118" s="73"/>
      <c r="E118" s="44" t="s">
        <v>187</v>
      </c>
      <c r="F118" s="191">
        <v>10600</v>
      </c>
      <c r="G118" s="75">
        <v>0</v>
      </c>
      <c r="H118" s="75">
        <v>0</v>
      </c>
      <c r="I118" s="75">
        <f t="shared" si="1"/>
        <v>0</v>
      </c>
    </row>
    <row r="119" spans="2:9" s="43" customFormat="1" ht="30" customHeight="1" x14ac:dyDescent="0.25">
      <c r="B119" s="109" t="s">
        <v>151</v>
      </c>
      <c r="C119" s="72"/>
      <c r="D119" s="73"/>
      <c r="E119" s="44" t="s">
        <v>172</v>
      </c>
      <c r="F119" s="191">
        <v>10600</v>
      </c>
      <c r="G119" s="75">
        <v>0</v>
      </c>
      <c r="H119" s="75">
        <v>0</v>
      </c>
      <c r="I119" s="75">
        <f t="shared" si="1"/>
        <v>0</v>
      </c>
    </row>
    <row r="120" spans="2:9" s="43" customFormat="1" ht="30" customHeight="1" x14ac:dyDescent="0.25">
      <c r="B120" s="80"/>
      <c r="C120" s="83"/>
      <c r="D120" s="84">
        <v>4241</v>
      </c>
      <c r="E120" s="44" t="s">
        <v>270</v>
      </c>
      <c r="F120" s="191">
        <v>10600</v>
      </c>
      <c r="G120" s="75">
        <v>0</v>
      </c>
      <c r="H120" s="75">
        <v>0</v>
      </c>
      <c r="I120" s="75">
        <f t="shared" si="1"/>
        <v>0</v>
      </c>
    </row>
    <row r="121" spans="2:9" s="43" customFormat="1" ht="30" customHeight="1" x14ac:dyDescent="0.25">
      <c r="B121" s="76" t="s">
        <v>188</v>
      </c>
      <c r="C121" s="72"/>
      <c r="D121" s="73"/>
      <c r="E121" s="44" t="s">
        <v>189</v>
      </c>
      <c r="F121" s="191">
        <f>F122</f>
        <v>49382</v>
      </c>
      <c r="G121" s="75">
        <v>0</v>
      </c>
      <c r="H121" s="75">
        <v>10349.35</v>
      </c>
      <c r="I121" s="75">
        <f t="shared" si="1"/>
        <v>20.957737637195738</v>
      </c>
    </row>
    <row r="122" spans="2:9" s="43" customFormat="1" ht="30" customHeight="1" x14ac:dyDescent="0.25">
      <c r="B122" s="109" t="s">
        <v>151</v>
      </c>
      <c r="C122" s="72"/>
      <c r="D122" s="73"/>
      <c r="E122" s="44" t="s">
        <v>172</v>
      </c>
      <c r="F122" s="191">
        <f>F123+F127+F129</f>
        <v>49382</v>
      </c>
      <c r="G122" s="75">
        <v>0</v>
      </c>
      <c r="H122" s="75">
        <v>10349.35</v>
      </c>
      <c r="I122" s="75">
        <f t="shared" si="1"/>
        <v>20.957737637195738</v>
      </c>
    </row>
    <row r="123" spans="2:9" s="43" customFormat="1" ht="30" customHeight="1" x14ac:dyDescent="0.25">
      <c r="B123" s="109"/>
      <c r="C123" s="112">
        <v>32</v>
      </c>
      <c r="D123" s="113"/>
      <c r="E123" s="44"/>
      <c r="F123" s="191">
        <f>SUM(F124:F126)</f>
        <v>12200</v>
      </c>
      <c r="G123" s="75">
        <v>0</v>
      </c>
      <c r="H123" s="75">
        <v>10349.35</v>
      </c>
      <c r="I123" s="75">
        <f t="shared" si="1"/>
        <v>84.830737704918036</v>
      </c>
    </row>
    <row r="124" spans="2:9" s="43" customFormat="1" ht="30" customHeight="1" x14ac:dyDescent="0.25">
      <c r="B124" s="80"/>
      <c r="C124" s="83"/>
      <c r="D124" s="84">
        <v>3222</v>
      </c>
      <c r="E124" s="44" t="s">
        <v>264</v>
      </c>
      <c r="F124" s="191">
        <v>3500</v>
      </c>
      <c r="G124" s="75">
        <v>0</v>
      </c>
      <c r="H124" s="75">
        <v>10349.35</v>
      </c>
      <c r="I124" s="75">
        <f t="shared" si="1"/>
        <v>295.6957142857143</v>
      </c>
    </row>
    <row r="125" spans="2:9" s="43" customFormat="1" ht="30" customHeight="1" x14ac:dyDescent="0.25">
      <c r="B125" s="80"/>
      <c r="C125" s="83"/>
      <c r="D125" s="84">
        <v>3239</v>
      </c>
      <c r="E125" s="44" t="s">
        <v>265</v>
      </c>
      <c r="F125" s="191">
        <v>6700</v>
      </c>
      <c r="G125" s="75">
        <v>0</v>
      </c>
      <c r="H125" s="75">
        <v>10349.35</v>
      </c>
      <c r="I125" s="75">
        <f t="shared" si="1"/>
        <v>154.4679104477612</v>
      </c>
    </row>
    <row r="126" spans="2:9" s="43" customFormat="1" ht="30" customHeight="1" x14ac:dyDescent="0.25">
      <c r="B126" s="80"/>
      <c r="C126" s="83"/>
      <c r="D126" s="84">
        <v>3299</v>
      </c>
      <c r="E126" s="44" t="s">
        <v>267</v>
      </c>
      <c r="F126" s="191">
        <v>2000</v>
      </c>
      <c r="G126" s="75">
        <v>0</v>
      </c>
      <c r="H126" s="75">
        <v>0</v>
      </c>
      <c r="I126" s="75">
        <f t="shared" si="1"/>
        <v>0</v>
      </c>
    </row>
    <row r="127" spans="2:9" s="43" customFormat="1" ht="30" customHeight="1" x14ac:dyDescent="0.25">
      <c r="B127" s="109"/>
      <c r="C127" s="112">
        <v>37</v>
      </c>
      <c r="D127" s="113"/>
      <c r="E127" s="44"/>
      <c r="F127" s="191">
        <v>33200</v>
      </c>
      <c r="G127" s="75">
        <v>0</v>
      </c>
      <c r="H127" s="75">
        <v>0</v>
      </c>
      <c r="I127" s="75">
        <f t="shared" si="1"/>
        <v>0</v>
      </c>
    </row>
    <row r="128" spans="2:9" s="43" customFormat="1" ht="30" customHeight="1" x14ac:dyDescent="0.25">
      <c r="B128" s="80"/>
      <c r="C128" s="83"/>
      <c r="D128" s="84">
        <v>3722</v>
      </c>
      <c r="E128" s="44" t="s">
        <v>269</v>
      </c>
      <c r="F128" s="191">
        <v>33200</v>
      </c>
      <c r="G128" s="75">
        <v>0</v>
      </c>
      <c r="H128" s="75">
        <v>0</v>
      </c>
      <c r="I128" s="75">
        <f t="shared" si="1"/>
        <v>0</v>
      </c>
    </row>
    <row r="129" spans="2:9" s="43" customFormat="1" ht="30" customHeight="1" x14ac:dyDescent="0.25">
      <c r="B129" s="109"/>
      <c r="C129" s="112">
        <v>42</v>
      </c>
      <c r="D129" s="113"/>
      <c r="E129" s="44"/>
      <c r="F129" s="191">
        <v>3982</v>
      </c>
      <c r="G129" s="75">
        <v>0</v>
      </c>
      <c r="H129" s="75">
        <v>0</v>
      </c>
      <c r="I129" s="75">
        <f t="shared" si="1"/>
        <v>0</v>
      </c>
    </row>
    <row r="130" spans="2:9" s="43" customFormat="1" ht="30" customHeight="1" x14ac:dyDescent="0.25">
      <c r="B130" s="80"/>
      <c r="C130" s="83"/>
      <c r="D130" s="84">
        <v>4221</v>
      </c>
      <c r="E130" s="44" t="s">
        <v>271</v>
      </c>
      <c r="F130" s="191">
        <v>3982</v>
      </c>
      <c r="G130" s="75">
        <v>0</v>
      </c>
      <c r="H130" s="75">
        <v>0</v>
      </c>
      <c r="I130" s="75">
        <f t="shared" si="1"/>
        <v>0</v>
      </c>
    </row>
    <row r="131" spans="2:9" s="43" customFormat="1" ht="30" customHeight="1" x14ac:dyDescent="0.25">
      <c r="B131" s="76" t="s">
        <v>190</v>
      </c>
      <c r="C131" s="72"/>
      <c r="D131" s="73"/>
      <c r="E131" s="44" t="s">
        <v>191</v>
      </c>
      <c r="F131" s="191">
        <f>F132+F135</f>
        <v>2920</v>
      </c>
      <c r="G131" s="75">
        <v>0</v>
      </c>
      <c r="H131" s="75">
        <v>0</v>
      </c>
      <c r="I131" s="75">
        <f t="shared" si="1"/>
        <v>0</v>
      </c>
    </row>
    <row r="132" spans="2:9" s="43" customFormat="1" ht="30" customHeight="1" x14ac:dyDescent="0.25">
      <c r="B132" s="109" t="s">
        <v>156</v>
      </c>
      <c r="C132" s="72"/>
      <c r="D132" s="73"/>
      <c r="E132" s="44" t="s">
        <v>192</v>
      </c>
      <c r="F132" s="191">
        <v>1500</v>
      </c>
      <c r="G132" s="75">
        <v>0</v>
      </c>
      <c r="H132" s="75">
        <v>0</v>
      </c>
      <c r="I132" s="75">
        <f t="shared" si="1"/>
        <v>0</v>
      </c>
    </row>
    <row r="133" spans="2:9" s="43" customFormat="1" ht="30" customHeight="1" x14ac:dyDescent="0.25">
      <c r="B133" s="80"/>
      <c r="C133" s="83"/>
      <c r="D133" s="84">
        <v>3222</v>
      </c>
      <c r="E133" s="44" t="s">
        <v>264</v>
      </c>
      <c r="F133" s="191">
        <v>1000</v>
      </c>
      <c r="G133" s="75">
        <v>0</v>
      </c>
      <c r="H133" s="75">
        <v>0</v>
      </c>
      <c r="I133" s="75">
        <f t="shared" si="1"/>
        <v>0</v>
      </c>
    </row>
    <row r="134" spans="2:9" s="43" customFormat="1" ht="30" customHeight="1" x14ac:dyDescent="0.25">
      <c r="B134" s="80"/>
      <c r="C134" s="83"/>
      <c r="D134" s="84">
        <v>3239</v>
      </c>
      <c r="E134" s="44" t="s">
        <v>265</v>
      </c>
      <c r="F134" s="191">
        <v>500</v>
      </c>
      <c r="G134" s="75">
        <v>0</v>
      </c>
      <c r="H134" s="75">
        <v>0</v>
      </c>
      <c r="I134" s="75">
        <f t="shared" si="1"/>
        <v>0</v>
      </c>
    </row>
    <row r="135" spans="2:9" s="43" customFormat="1" ht="30" customHeight="1" x14ac:dyDescent="0.25">
      <c r="B135" s="109" t="s">
        <v>157</v>
      </c>
      <c r="C135" s="72"/>
      <c r="D135" s="73"/>
      <c r="E135" s="44" t="s">
        <v>193</v>
      </c>
      <c r="F135" s="191">
        <f>F136+F138</f>
        <v>1420</v>
      </c>
      <c r="G135" s="75">
        <v>0</v>
      </c>
      <c r="H135" s="75">
        <v>12</v>
      </c>
      <c r="I135" s="75">
        <f t="shared" si="1"/>
        <v>0.84507042253521114</v>
      </c>
    </row>
    <row r="136" spans="2:9" s="43" customFormat="1" ht="30" customHeight="1" x14ac:dyDescent="0.25">
      <c r="B136" s="109"/>
      <c r="C136" s="112">
        <v>32</v>
      </c>
      <c r="D136" s="113"/>
      <c r="E136" s="44"/>
      <c r="F136" s="191">
        <v>300</v>
      </c>
      <c r="G136" s="75">
        <v>0</v>
      </c>
      <c r="H136" s="75">
        <v>0</v>
      </c>
      <c r="I136" s="75">
        <f t="shared" si="1"/>
        <v>0</v>
      </c>
    </row>
    <row r="137" spans="2:9" s="43" customFormat="1" ht="30" customHeight="1" x14ac:dyDescent="0.25">
      <c r="B137" s="80"/>
      <c r="C137" s="83"/>
      <c r="D137" s="84">
        <v>3299</v>
      </c>
      <c r="E137" s="44" t="s">
        <v>267</v>
      </c>
      <c r="F137" s="191">
        <v>300</v>
      </c>
      <c r="G137" s="75">
        <v>0</v>
      </c>
      <c r="H137" s="75">
        <v>0</v>
      </c>
      <c r="I137" s="75">
        <f t="shared" si="1"/>
        <v>0</v>
      </c>
    </row>
    <row r="138" spans="2:9" s="43" customFormat="1" ht="30" customHeight="1" x14ac:dyDescent="0.25">
      <c r="B138" s="109"/>
      <c r="C138" s="112">
        <v>42</v>
      </c>
      <c r="D138" s="113"/>
      <c r="E138" s="44"/>
      <c r="F138" s="191">
        <f>SUM(F139:F140)</f>
        <v>1120</v>
      </c>
      <c r="G138" s="75">
        <v>0</v>
      </c>
      <c r="H138" s="75">
        <v>12</v>
      </c>
      <c r="I138" s="75">
        <f t="shared" si="1"/>
        <v>1.0714285714285714</v>
      </c>
    </row>
    <row r="139" spans="2:9" s="43" customFormat="1" ht="30" customHeight="1" x14ac:dyDescent="0.25">
      <c r="B139" s="80"/>
      <c r="C139" s="83"/>
      <c r="D139" s="84">
        <v>4222</v>
      </c>
      <c r="E139" s="44" t="s">
        <v>271</v>
      </c>
      <c r="F139" s="191">
        <v>700</v>
      </c>
      <c r="G139" s="75">
        <v>0</v>
      </c>
      <c r="H139" s="75">
        <v>0</v>
      </c>
      <c r="I139" s="75">
        <f t="shared" ref="I139:I156" si="2">H139/F139*100</f>
        <v>0</v>
      </c>
    </row>
    <row r="140" spans="2:9" s="43" customFormat="1" ht="30" customHeight="1" x14ac:dyDescent="0.25">
      <c r="B140" s="80"/>
      <c r="C140" s="83"/>
      <c r="D140" s="84">
        <v>4241</v>
      </c>
      <c r="E140" s="44" t="s">
        <v>270</v>
      </c>
      <c r="F140" s="191">
        <v>420</v>
      </c>
      <c r="G140" s="75">
        <v>0</v>
      </c>
      <c r="H140" s="75">
        <v>0</v>
      </c>
      <c r="I140" s="75">
        <f t="shared" si="2"/>
        <v>0</v>
      </c>
    </row>
    <row r="141" spans="2:9" s="43" customFormat="1" ht="30" customHeight="1" x14ac:dyDescent="0.25">
      <c r="B141" s="76" t="s">
        <v>194</v>
      </c>
      <c r="C141" s="72"/>
      <c r="D141" s="73"/>
      <c r="E141" s="44" t="s">
        <v>195</v>
      </c>
      <c r="F141" s="191">
        <v>1000</v>
      </c>
      <c r="G141" s="75">
        <v>0</v>
      </c>
      <c r="H141" s="75">
        <v>250</v>
      </c>
      <c r="I141" s="75">
        <f t="shared" si="2"/>
        <v>25</v>
      </c>
    </row>
    <row r="142" spans="2:9" s="43" customFormat="1" ht="30" customHeight="1" x14ac:dyDescent="0.25">
      <c r="B142" s="109" t="s">
        <v>196</v>
      </c>
      <c r="C142" s="72"/>
      <c r="D142" s="73"/>
      <c r="E142" s="44" t="s">
        <v>197</v>
      </c>
      <c r="F142" s="191">
        <v>1000</v>
      </c>
      <c r="G142" s="75">
        <v>0</v>
      </c>
      <c r="H142" s="75">
        <v>250</v>
      </c>
      <c r="I142" s="75">
        <f t="shared" si="2"/>
        <v>25</v>
      </c>
    </row>
    <row r="143" spans="2:9" s="43" customFormat="1" ht="30" customHeight="1" x14ac:dyDescent="0.25">
      <c r="B143" s="80"/>
      <c r="C143" s="83"/>
      <c r="D143" s="84">
        <v>3222</v>
      </c>
      <c r="E143" s="44" t="s">
        <v>290</v>
      </c>
      <c r="F143" s="191">
        <v>400</v>
      </c>
      <c r="G143" s="75">
        <v>0</v>
      </c>
      <c r="H143" s="75">
        <v>0</v>
      </c>
      <c r="I143" s="75">
        <f t="shared" si="2"/>
        <v>0</v>
      </c>
    </row>
    <row r="144" spans="2:9" s="43" customFormat="1" ht="30" customHeight="1" x14ac:dyDescent="0.25">
      <c r="B144" s="80"/>
      <c r="C144" s="83"/>
      <c r="D144" s="84">
        <v>3239</v>
      </c>
      <c r="E144" s="44" t="s">
        <v>265</v>
      </c>
      <c r="F144" s="191">
        <v>300</v>
      </c>
      <c r="G144" s="75">
        <v>0</v>
      </c>
      <c r="H144" s="75">
        <v>0</v>
      </c>
      <c r="I144" s="75">
        <f t="shared" si="2"/>
        <v>0</v>
      </c>
    </row>
    <row r="145" spans="2:9" s="43" customFormat="1" ht="30" customHeight="1" x14ac:dyDescent="0.25">
      <c r="B145" s="80"/>
      <c r="C145" s="83"/>
      <c r="D145" s="84">
        <v>3299</v>
      </c>
      <c r="E145" s="44" t="s">
        <v>267</v>
      </c>
      <c r="F145" s="191">
        <v>300</v>
      </c>
      <c r="G145" s="75">
        <v>0</v>
      </c>
      <c r="H145" s="75">
        <v>0</v>
      </c>
      <c r="I145" s="75">
        <f t="shared" si="2"/>
        <v>0</v>
      </c>
    </row>
    <row r="146" spans="2:9" s="43" customFormat="1" ht="30" customHeight="1" x14ac:dyDescent="0.25">
      <c r="B146" s="140"/>
      <c r="C146" s="143"/>
      <c r="D146" s="144">
        <v>451</v>
      </c>
      <c r="E146" s="44" t="s">
        <v>268</v>
      </c>
      <c r="F146" s="191">
        <v>0</v>
      </c>
      <c r="G146" s="75">
        <v>0</v>
      </c>
      <c r="H146" s="75">
        <v>250</v>
      </c>
      <c r="I146" s="75">
        <v>0</v>
      </c>
    </row>
    <row r="147" spans="2:9" s="43" customFormat="1" ht="30" customHeight="1" x14ac:dyDescent="0.25">
      <c r="B147" s="109" t="s">
        <v>198</v>
      </c>
      <c r="C147" s="72"/>
      <c r="D147" s="73"/>
      <c r="E147" s="44" t="s">
        <v>199</v>
      </c>
      <c r="F147" s="191">
        <v>0</v>
      </c>
      <c r="G147" s="75">
        <v>0</v>
      </c>
      <c r="H147" s="75">
        <v>0</v>
      </c>
      <c r="I147" s="75">
        <v>0</v>
      </c>
    </row>
    <row r="148" spans="2:9" s="43" customFormat="1" ht="30" customHeight="1" x14ac:dyDescent="0.25">
      <c r="B148" s="80"/>
      <c r="C148" s="83"/>
      <c r="D148" s="84">
        <v>3211</v>
      </c>
      <c r="E148" s="44" t="s">
        <v>272</v>
      </c>
      <c r="F148" s="191">
        <v>0</v>
      </c>
      <c r="G148" s="75">
        <v>0</v>
      </c>
      <c r="H148" s="75">
        <v>0</v>
      </c>
      <c r="I148" s="75">
        <v>0</v>
      </c>
    </row>
    <row r="149" spans="2:9" s="43" customFormat="1" ht="30" customHeight="1" x14ac:dyDescent="0.25">
      <c r="B149" s="80"/>
      <c r="C149" s="83"/>
      <c r="D149" s="84">
        <v>3239</v>
      </c>
      <c r="E149" s="44" t="s">
        <v>265</v>
      </c>
      <c r="F149" s="191">
        <v>0</v>
      </c>
      <c r="G149" s="75">
        <v>0</v>
      </c>
      <c r="H149" s="75">
        <v>0</v>
      </c>
      <c r="I149" s="75">
        <v>0</v>
      </c>
    </row>
    <row r="150" spans="2:9" s="43" customFormat="1" ht="30" customHeight="1" x14ac:dyDescent="0.25">
      <c r="B150" s="80"/>
      <c r="C150" s="83"/>
      <c r="D150" s="84">
        <v>3299</v>
      </c>
      <c r="E150" s="44" t="s">
        <v>267</v>
      </c>
      <c r="F150" s="191">
        <v>0</v>
      </c>
      <c r="G150" s="75">
        <v>0</v>
      </c>
      <c r="H150" s="75">
        <v>0</v>
      </c>
      <c r="I150" s="75">
        <v>0</v>
      </c>
    </row>
    <row r="151" spans="2:9" s="43" customFormat="1" ht="30" customHeight="1" x14ac:dyDescent="0.25">
      <c r="B151" s="76" t="s">
        <v>200</v>
      </c>
      <c r="C151" s="72"/>
      <c r="D151" s="73"/>
      <c r="E151" s="44" t="s">
        <v>201</v>
      </c>
      <c r="F151" s="191">
        <v>150000</v>
      </c>
      <c r="G151" s="75">
        <v>0</v>
      </c>
      <c r="H151" s="75">
        <v>76444.2</v>
      </c>
      <c r="I151" s="75">
        <f t="shared" si="2"/>
        <v>50.962799999999994</v>
      </c>
    </row>
    <row r="152" spans="2:9" s="43" customFormat="1" ht="30" customHeight="1" x14ac:dyDescent="0.25">
      <c r="B152" s="109" t="s">
        <v>151</v>
      </c>
      <c r="C152" s="72"/>
      <c r="D152" s="73"/>
      <c r="E152" s="44" t="s">
        <v>172</v>
      </c>
      <c r="F152" s="191">
        <v>150000</v>
      </c>
      <c r="G152" s="75">
        <v>0</v>
      </c>
      <c r="H152" s="75">
        <v>76444.2</v>
      </c>
      <c r="I152" s="75">
        <f t="shared" si="2"/>
        <v>50.962799999999994</v>
      </c>
    </row>
    <row r="153" spans="2:9" s="43" customFormat="1" ht="30" customHeight="1" x14ac:dyDescent="0.25">
      <c r="B153" s="80"/>
      <c r="C153" s="83"/>
      <c r="D153" s="84">
        <v>3222</v>
      </c>
      <c r="E153" s="44" t="s">
        <v>264</v>
      </c>
      <c r="F153" s="191">
        <v>150000</v>
      </c>
      <c r="G153" s="75">
        <v>0</v>
      </c>
      <c r="H153" s="75">
        <v>76444.2</v>
      </c>
      <c r="I153" s="75">
        <f t="shared" si="2"/>
        <v>50.962799999999994</v>
      </c>
    </row>
    <row r="154" spans="2:9" s="43" customFormat="1" ht="30" customHeight="1" x14ac:dyDescent="0.25">
      <c r="B154" s="76" t="s">
        <v>202</v>
      </c>
      <c r="C154" s="72"/>
      <c r="D154" s="73"/>
      <c r="E154" s="44" t="s">
        <v>203</v>
      </c>
      <c r="F154" s="191">
        <v>1350</v>
      </c>
      <c r="G154" s="75">
        <v>0</v>
      </c>
      <c r="H154" s="75">
        <v>1200.67</v>
      </c>
      <c r="I154" s="75">
        <f t="shared" si="2"/>
        <v>88.938518518518521</v>
      </c>
    </row>
    <row r="155" spans="2:9" s="43" customFormat="1" ht="30" customHeight="1" x14ac:dyDescent="0.25">
      <c r="B155" s="109" t="s">
        <v>151</v>
      </c>
      <c r="C155" s="72"/>
      <c r="D155" s="73"/>
      <c r="E155" s="44" t="s">
        <v>172</v>
      </c>
      <c r="F155" s="191">
        <v>1350</v>
      </c>
      <c r="G155" s="75">
        <v>0</v>
      </c>
      <c r="H155" s="75">
        <v>1200.67</v>
      </c>
      <c r="I155" s="75">
        <f t="shared" si="2"/>
        <v>88.938518518518521</v>
      </c>
    </row>
    <row r="156" spans="2:9" s="43" customFormat="1" ht="30" customHeight="1" x14ac:dyDescent="0.25">
      <c r="B156" s="101"/>
      <c r="C156" s="102">
        <v>3812</v>
      </c>
      <c r="D156" s="102"/>
      <c r="E156" s="103" t="s">
        <v>291</v>
      </c>
      <c r="F156" s="193">
        <v>1350</v>
      </c>
      <c r="G156" s="75">
        <v>0</v>
      </c>
      <c r="H156" s="104">
        <v>1200.67</v>
      </c>
      <c r="I156" s="75">
        <f t="shared" si="2"/>
        <v>88.938518518518521</v>
      </c>
    </row>
    <row r="157" spans="2:9" x14ac:dyDescent="0.25">
      <c r="F157" s="78"/>
    </row>
  </sheetData>
  <mergeCells count="16">
    <mergeCell ref="B48:D48"/>
    <mergeCell ref="B75:D75"/>
    <mergeCell ref="B88:D88"/>
    <mergeCell ref="B97:D97"/>
    <mergeCell ref="B41:D41"/>
    <mergeCell ref="B13:D13"/>
    <mergeCell ref="B14:D14"/>
    <mergeCell ref="B22:D22"/>
    <mergeCell ref="B40:D40"/>
    <mergeCell ref="B2:I2"/>
    <mergeCell ref="B15:D15"/>
    <mergeCell ref="B39:D39"/>
    <mergeCell ref="B4:I4"/>
    <mergeCell ref="B6:E6"/>
    <mergeCell ref="B7:E7"/>
    <mergeCell ref="B8:D8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2025-07-18T09:05:59Z</cp:lastPrinted>
  <dcterms:created xsi:type="dcterms:W3CDTF">2022-08-12T12:51:27Z</dcterms:created>
  <dcterms:modified xsi:type="dcterms:W3CDTF">2025-07-18T09:06:17Z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