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ka\Desktop\SLAVICA\2024\IZVRŠENJE FINANCIJSKOG PLANA\IV-XII\"/>
    </mc:Choice>
  </mc:AlternateContent>
  <bookViews>
    <workbookView xWindow="0" yWindow="0" windowWidth="20490" windowHeight="7050" firstSheet="4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7" l="1"/>
  <c r="I31" i="7"/>
  <c r="I32" i="7"/>
  <c r="I29" i="7"/>
  <c r="F92" i="7" l="1"/>
  <c r="F8" i="7"/>
  <c r="F152" i="7"/>
  <c r="F142" i="7"/>
  <c r="F125" i="7"/>
  <c r="F137" i="7"/>
  <c r="F126" i="7"/>
  <c r="F111" i="7"/>
  <c r="F79" i="7"/>
  <c r="F80" i="7"/>
  <c r="F52" i="7"/>
  <c r="F53" i="7"/>
  <c r="F45" i="7"/>
  <c r="F46" i="7"/>
  <c r="F33" i="7"/>
  <c r="F15" i="7"/>
  <c r="F16" i="7"/>
  <c r="F29" i="7"/>
  <c r="F22" i="7"/>
  <c r="F23" i="7"/>
  <c r="F12" i="3" l="1"/>
  <c r="F11" i="3" s="1"/>
  <c r="F10" i="3" s="1"/>
  <c r="E15" i="3"/>
  <c r="E12" i="3" s="1"/>
  <c r="E20" i="3"/>
  <c r="E21" i="3"/>
  <c r="F29" i="3"/>
  <c r="E32" i="3"/>
  <c r="E29" i="3" s="1"/>
  <c r="E36" i="3"/>
  <c r="E35" i="3" s="1"/>
  <c r="F50" i="3"/>
  <c r="E51" i="3"/>
  <c r="E50" i="3" s="1"/>
  <c r="E56" i="3"/>
  <c r="F59" i="3"/>
  <c r="E60" i="3"/>
  <c r="E65" i="3"/>
  <c r="E71" i="3"/>
  <c r="E59" i="3" s="1"/>
  <c r="E81" i="3"/>
  <c r="F87" i="3"/>
  <c r="E88" i="3"/>
  <c r="E87" i="3" s="1"/>
  <c r="E91" i="3"/>
  <c r="F91" i="3"/>
  <c r="E92" i="3"/>
  <c r="F98" i="3"/>
  <c r="F97" i="3" s="1"/>
  <c r="E99" i="3"/>
  <c r="E104" i="3"/>
  <c r="F49" i="3" l="1"/>
  <c r="F48" i="3" s="1"/>
  <c r="E98" i="3"/>
  <c r="E97" i="3" s="1"/>
  <c r="E11" i="3"/>
  <c r="E10" i="3" s="1"/>
  <c r="E49" i="3"/>
  <c r="E48" i="3" s="1"/>
  <c r="F6" i="11"/>
  <c r="D6" i="11"/>
  <c r="H8" i="7" l="1"/>
  <c r="I91" i="7" l="1"/>
  <c r="H152" i="7"/>
  <c r="H126" i="7"/>
  <c r="H72" i="7" l="1"/>
  <c r="H62" i="7"/>
  <c r="H56" i="7"/>
  <c r="H38" i="7" l="1"/>
  <c r="H29" i="7"/>
  <c r="H53" i="7"/>
  <c r="H52" i="7" s="1"/>
  <c r="H45" i="7"/>
  <c r="H46" i="7"/>
  <c r="H33" i="7"/>
  <c r="H23" i="7"/>
  <c r="H22" i="7" s="1"/>
  <c r="H16" i="7"/>
  <c r="H15" i="7" s="1"/>
  <c r="H80" i="7"/>
  <c r="H79" i="7" s="1"/>
  <c r="H111" i="7"/>
  <c r="H125" i="7"/>
  <c r="H124" i="7" s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8" i="11"/>
  <c r="I7" i="11"/>
  <c r="H9" i="11"/>
  <c r="H10" i="11"/>
  <c r="H11" i="11"/>
  <c r="H12" i="11"/>
  <c r="H13" i="11"/>
  <c r="H14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8" i="11"/>
  <c r="H49" i="11"/>
  <c r="H50" i="11"/>
  <c r="H51" i="11"/>
  <c r="H55" i="11"/>
  <c r="H56" i="11"/>
  <c r="H57" i="11"/>
  <c r="H58" i="11"/>
  <c r="H8" i="11"/>
  <c r="H7" i="11"/>
  <c r="C11" i="11"/>
  <c r="C6" i="11" s="1"/>
  <c r="G9" i="8"/>
  <c r="G10" i="8"/>
  <c r="G12" i="8"/>
  <c r="G13" i="8"/>
  <c r="G15" i="8"/>
  <c r="G18" i="8"/>
  <c r="G19" i="8"/>
  <c r="G23" i="8"/>
  <c r="G24" i="8"/>
  <c r="G25" i="8"/>
  <c r="G26" i="8"/>
  <c r="G27" i="8"/>
  <c r="G28" i="8"/>
  <c r="G29" i="8"/>
  <c r="G31" i="8"/>
  <c r="G32" i="8"/>
  <c r="G34" i="8"/>
  <c r="G35" i="8"/>
  <c r="G36" i="8"/>
  <c r="G37" i="8"/>
  <c r="G38" i="8"/>
  <c r="G39" i="8"/>
  <c r="G40" i="8"/>
  <c r="G41" i="8"/>
  <c r="G42" i="8"/>
  <c r="G43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70" i="8"/>
  <c r="G71" i="8"/>
  <c r="G74" i="8"/>
  <c r="G75" i="8"/>
  <c r="G76" i="8"/>
  <c r="G77" i="8"/>
  <c r="G78" i="8"/>
  <c r="G79" i="8"/>
  <c r="G80" i="8"/>
  <c r="G81" i="8"/>
  <c r="G83" i="8"/>
  <c r="G84" i="8"/>
  <c r="G85" i="8"/>
  <c r="G86" i="8"/>
  <c r="G87" i="8"/>
  <c r="G88" i="8"/>
  <c r="G90" i="8"/>
  <c r="G94" i="8"/>
  <c r="G95" i="8"/>
  <c r="G96" i="8"/>
  <c r="G97" i="8"/>
  <c r="G98" i="8"/>
  <c r="G99" i="8"/>
  <c r="G100" i="8"/>
  <c r="G101" i="8"/>
  <c r="G106" i="8"/>
  <c r="G107" i="8"/>
  <c r="G108" i="8"/>
  <c r="G8" i="8"/>
  <c r="G7" i="8"/>
  <c r="G6" i="8"/>
  <c r="F9" i="8"/>
  <c r="F10" i="8"/>
  <c r="F11" i="8"/>
  <c r="F12" i="8"/>
  <c r="F13" i="8"/>
  <c r="F19" i="8"/>
  <c r="F22" i="8"/>
  <c r="F23" i="8"/>
  <c r="F24" i="8"/>
  <c r="F25" i="8"/>
  <c r="F26" i="8"/>
  <c r="F27" i="8"/>
  <c r="F28" i="8"/>
  <c r="F31" i="8"/>
  <c r="F34" i="8"/>
  <c r="F35" i="8"/>
  <c r="F36" i="8"/>
  <c r="F37" i="8"/>
  <c r="F38" i="8"/>
  <c r="F39" i="8"/>
  <c r="F40" i="8"/>
  <c r="F41" i="8"/>
  <c r="F42" i="8"/>
  <c r="F43" i="8"/>
  <c r="F44" i="8"/>
  <c r="F45" i="8"/>
  <c r="F50" i="8"/>
  <c r="F51" i="8"/>
  <c r="F52" i="8"/>
  <c r="F53" i="8"/>
  <c r="F54" i="8"/>
  <c r="F55" i="8"/>
  <c r="F56" i="8"/>
  <c r="F57" i="8"/>
  <c r="F58" i="8"/>
  <c r="F64" i="8"/>
  <c r="F65" i="8"/>
  <c r="F66" i="8"/>
  <c r="F67" i="8"/>
  <c r="F70" i="8"/>
  <c r="F71" i="8"/>
  <c r="F72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106" i="8"/>
  <c r="F8" i="8"/>
  <c r="F7" i="8"/>
  <c r="F6" i="8"/>
  <c r="C6" i="8"/>
  <c r="C19" i="8"/>
  <c r="C9" i="8"/>
  <c r="C10" i="8"/>
  <c r="C33" i="8"/>
  <c r="C104" i="8"/>
  <c r="C110" i="8"/>
  <c r="C105" i="8"/>
  <c r="C73" i="8"/>
  <c r="C87" i="8"/>
  <c r="C74" i="8"/>
  <c r="C64" i="8"/>
  <c r="C65" i="8"/>
  <c r="C52" i="8"/>
  <c r="C59" i="8"/>
  <c r="C53" i="8"/>
  <c r="C47" i="8"/>
  <c r="C36" i="8"/>
  <c r="C35" i="8" s="1"/>
  <c r="C34" i="8" s="1"/>
  <c r="E6" i="8"/>
  <c r="H6" i="11" l="1"/>
  <c r="H14" i="7"/>
  <c r="H44" i="7"/>
  <c r="D104" i="8" l="1"/>
  <c r="D105" i="8"/>
  <c r="D95" i="8"/>
  <c r="D87" i="8"/>
  <c r="D74" i="8"/>
  <c r="D73" i="8" s="1"/>
  <c r="D65" i="8"/>
  <c r="D59" i="8"/>
  <c r="D53" i="8"/>
  <c r="D52" i="8" s="1"/>
  <c r="D47" i="8"/>
  <c r="D36" i="8"/>
  <c r="D27" i="8"/>
  <c r="D18" i="8"/>
  <c r="D10" i="8"/>
  <c r="E10" i="8"/>
  <c r="D9" i="8" l="1"/>
  <c r="D33" i="8"/>
  <c r="D6" i="8"/>
  <c r="E19" i="8"/>
  <c r="E18" i="8" s="1"/>
  <c r="E9" i="8"/>
  <c r="E105" i="8" l="1"/>
  <c r="E65" i="8"/>
  <c r="E64" i="8" s="1"/>
  <c r="E73" i="8"/>
  <c r="E59" i="8"/>
  <c r="E53" i="8"/>
  <c r="E52" i="8" s="1"/>
  <c r="E47" i="8"/>
  <c r="E36" i="8"/>
  <c r="E35" i="8" s="1"/>
  <c r="E34" i="8" s="1"/>
  <c r="E33" i="8" s="1"/>
  <c r="E104" i="8" l="1"/>
  <c r="G104" i="8" s="1"/>
  <c r="F104" i="8"/>
  <c r="G105" i="8"/>
  <c r="F105" i="8"/>
  <c r="G73" i="8"/>
  <c r="F73" i="8"/>
  <c r="F32" i="8"/>
  <c r="F33" i="8"/>
  <c r="G33" i="8"/>
  <c r="J55" i="3" l="1"/>
  <c r="J80" i="3"/>
  <c r="J93" i="3"/>
  <c r="J95" i="3"/>
  <c r="J96" i="3"/>
  <c r="J105" i="3"/>
  <c r="J108" i="3"/>
  <c r="I52" i="3"/>
  <c r="I53" i="3"/>
  <c r="I54" i="3"/>
  <c r="I55" i="3"/>
  <c r="I57" i="3"/>
  <c r="I61" i="3"/>
  <c r="I62" i="3"/>
  <c r="I64" i="3"/>
  <c r="I66" i="3"/>
  <c r="I67" i="3"/>
  <c r="I68" i="3"/>
  <c r="I69" i="3"/>
  <c r="I70" i="3"/>
  <c r="I72" i="3"/>
  <c r="I73" i="3"/>
  <c r="I75" i="3"/>
  <c r="I76" i="3"/>
  <c r="I77" i="3"/>
  <c r="I78" i="3"/>
  <c r="I79" i="3"/>
  <c r="I80" i="3"/>
  <c r="I82" i="3"/>
  <c r="I83" i="3"/>
  <c r="I84" i="3"/>
  <c r="I86" i="3"/>
  <c r="I89" i="3"/>
  <c r="I94" i="3"/>
  <c r="I95" i="3"/>
  <c r="I96" i="3"/>
  <c r="I101" i="3"/>
  <c r="I103" i="3"/>
  <c r="I105" i="3"/>
  <c r="I108" i="3"/>
  <c r="J24" i="3"/>
  <c r="J27" i="3"/>
  <c r="J28" i="3"/>
  <c r="J30" i="3"/>
  <c r="J42" i="3"/>
  <c r="J45" i="3"/>
  <c r="I16" i="3"/>
  <c r="I17" i="3"/>
  <c r="I24" i="3"/>
  <c r="I25" i="3"/>
  <c r="I26" i="3"/>
  <c r="I27" i="3"/>
  <c r="I28" i="3"/>
  <c r="I30" i="3"/>
  <c r="I31" i="3"/>
  <c r="I33" i="3"/>
  <c r="I34" i="3"/>
  <c r="I37" i="3"/>
  <c r="I38" i="3"/>
  <c r="I39" i="3"/>
  <c r="I40" i="3"/>
  <c r="I45" i="3"/>
  <c r="H106" i="3" l="1"/>
  <c r="H107" i="3"/>
  <c r="H104" i="3"/>
  <c r="H99" i="3"/>
  <c r="H91" i="3"/>
  <c r="H92" i="3"/>
  <c r="H88" i="3"/>
  <c r="H87" i="3" s="1"/>
  <c r="H81" i="3"/>
  <c r="H71" i="3"/>
  <c r="H65" i="3"/>
  <c r="H60" i="3"/>
  <c r="H56" i="3"/>
  <c r="H51" i="3"/>
  <c r="H36" i="3"/>
  <c r="H32" i="3"/>
  <c r="H21" i="3"/>
  <c r="H20" i="3" s="1"/>
  <c r="I20" i="3" s="1"/>
  <c r="H15" i="3"/>
  <c r="J87" i="3" l="1"/>
  <c r="I87" i="3"/>
  <c r="I60" i="3"/>
  <c r="J60" i="3"/>
  <c r="J99" i="3"/>
  <c r="I99" i="3"/>
  <c r="H35" i="3"/>
  <c r="I36" i="3"/>
  <c r="J36" i="3"/>
  <c r="J65" i="3"/>
  <c r="I65" i="3"/>
  <c r="J104" i="3"/>
  <c r="I104" i="3"/>
  <c r="H98" i="3"/>
  <c r="H12" i="3"/>
  <c r="J15" i="3"/>
  <c r="I15" i="3"/>
  <c r="J51" i="3"/>
  <c r="I51" i="3"/>
  <c r="J71" i="3"/>
  <c r="I71" i="3"/>
  <c r="I92" i="3"/>
  <c r="J92" i="3"/>
  <c r="J107" i="3"/>
  <c r="I107" i="3"/>
  <c r="H29" i="3"/>
  <c r="I32" i="3"/>
  <c r="J88" i="3"/>
  <c r="I88" i="3"/>
  <c r="H59" i="3"/>
  <c r="H50" i="3"/>
  <c r="J56" i="3"/>
  <c r="I56" i="3"/>
  <c r="I81" i="3"/>
  <c r="J81" i="3"/>
  <c r="I91" i="3"/>
  <c r="J91" i="3"/>
  <c r="J106" i="3"/>
  <c r="I106" i="3"/>
  <c r="K12" i="1"/>
  <c r="K9" i="1"/>
  <c r="J9" i="1"/>
  <c r="H49" i="3" l="1"/>
  <c r="J50" i="3"/>
  <c r="I50" i="3"/>
  <c r="H11" i="3"/>
  <c r="J12" i="3"/>
  <c r="I12" i="3"/>
  <c r="I35" i="3"/>
  <c r="J35" i="3"/>
  <c r="I59" i="3"/>
  <c r="J59" i="3"/>
  <c r="I29" i="3"/>
  <c r="J29" i="3"/>
  <c r="J98" i="3"/>
  <c r="I98" i="3"/>
  <c r="H97" i="3"/>
  <c r="I6" i="11"/>
  <c r="I62" i="7"/>
  <c r="I9" i="7"/>
  <c r="I10" i="7"/>
  <c r="I11" i="7"/>
  <c r="I12" i="7"/>
  <c r="I15" i="7"/>
  <c r="I17" i="7"/>
  <c r="I18" i="7"/>
  <c r="I19" i="7"/>
  <c r="I20" i="7"/>
  <c r="I21" i="7"/>
  <c r="I22" i="7"/>
  <c r="I24" i="7"/>
  <c r="I25" i="7"/>
  <c r="I26" i="7"/>
  <c r="I27" i="7"/>
  <c r="I28" i="7"/>
  <c r="I33" i="7"/>
  <c r="I34" i="7"/>
  <c r="I35" i="7"/>
  <c r="I36" i="7"/>
  <c r="I37" i="7"/>
  <c r="I39" i="7"/>
  <c r="I40" i="7"/>
  <c r="I41" i="7"/>
  <c r="I42" i="7"/>
  <c r="I45" i="7"/>
  <c r="I48" i="7"/>
  <c r="I49" i="7"/>
  <c r="I52" i="7"/>
  <c r="I54" i="7"/>
  <c r="I56" i="7"/>
  <c r="I72" i="7"/>
  <c r="I77" i="7"/>
  <c r="I78" i="7"/>
  <c r="I81" i="7"/>
  <c r="I84" i="7"/>
  <c r="I85" i="7"/>
  <c r="I87" i="7"/>
  <c r="I101" i="7"/>
  <c r="I102" i="7"/>
  <c r="I106" i="7"/>
  <c r="I107" i="7"/>
  <c r="I108" i="7"/>
  <c r="I110" i="7"/>
  <c r="I111" i="7"/>
  <c r="I114" i="7"/>
  <c r="I117" i="7"/>
  <c r="I122" i="7"/>
  <c r="I123" i="7"/>
  <c r="I128" i="7"/>
  <c r="I132" i="7"/>
  <c r="I134" i="7"/>
  <c r="I135" i="7"/>
  <c r="I136" i="7"/>
  <c r="I137" i="7"/>
  <c r="I138" i="7"/>
  <c r="I142" i="7"/>
  <c r="I143" i="7"/>
  <c r="I144" i="7"/>
  <c r="I146" i="7"/>
  <c r="I147" i="7"/>
  <c r="I152" i="7"/>
  <c r="I154" i="7"/>
  <c r="I157" i="7"/>
  <c r="I169" i="7"/>
  <c r="I170" i="7"/>
  <c r="I171" i="7"/>
  <c r="I80" i="7"/>
  <c r="I100" i="7"/>
  <c r="F38" i="7"/>
  <c r="I38" i="7" s="1"/>
  <c r="F14" i="7"/>
  <c r="I14" i="7" s="1"/>
  <c r="H10" i="3" l="1"/>
  <c r="I11" i="3"/>
  <c r="J11" i="3"/>
  <c r="I97" i="3"/>
  <c r="J97" i="3"/>
  <c r="J49" i="3"/>
  <c r="H48" i="3"/>
  <c r="I49" i="3"/>
  <c r="F13" i="7"/>
  <c r="I13" i="7" s="1"/>
  <c r="F86" i="7"/>
  <c r="I86" i="7" s="1"/>
  <c r="I53" i="7"/>
  <c r="J48" i="3" l="1"/>
  <c r="I48" i="3"/>
  <c r="J10" i="3"/>
  <c r="I10" i="3"/>
  <c r="I46" i="7"/>
  <c r="I23" i="7"/>
  <c r="I16" i="7"/>
  <c r="I125" i="7" l="1"/>
  <c r="I126" i="7"/>
  <c r="F145" i="7"/>
  <c r="I8" i="7"/>
  <c r="I79" i="7"/>
  <c r="F141" i="7" l="1"/>
  <c r="I141" i="7" s="1"/>
  <c r="I145" i="7"/>
  <c r="J12" i="1"/>
  <c r="G12" i="1"/>
  <c r="J15" i="1" l="1"/>
  <c r="G15" i="1"/>
  <c r="K15" i="1" l="1"/>
  <c r="K14" i="1"/>
  <c r="K13" i="1"/>
  <c r="K10" i="1"/>
</calcChain>
</file>

<file path=xl/sharedStrings.xml><?xml version="1.0" encoding="utf-8"?>
<sst xmlns="http://schemas.openxmlformats.org/spreadsheetml/2006/main" count="657" uniqueCount="386">
  <si>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</si>
  <si>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</si>
  <si>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</si>
  <si>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</si>
  <si>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</si>
  <si>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</si>
  <si>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</si>
  <si>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</si>
  <si>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</si>
  <si>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</si>
  <si>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</si>
  <si>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</si>
  <si>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</si>
  <si>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</si>
  <si>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</si>
  <si>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</si>
  <si>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</si>
  <si>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</si>
  <si>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</si>
  <si>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</si>
  <si>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</si>
  <si>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</si>
  <si>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</si>
  <si>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</si>
  <si>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</si>
  <si>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</si>
  <si>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</si>
  <si>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</si>
  <si>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</si>
  <si>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</si>
  <si>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</si>
  <si>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</si>
  <si>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</si>
  <si>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</si>
  <si>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</si>
  <si>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</si>
  <si>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</si>
  <si>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</si>
  <si>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</si>
  <si>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</si>
  <si>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</si>
  <si>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</si>
  <si>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</si>
  <si>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</si>
  <si>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</si>
  <si>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</si>
  <si>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</si>
  <si>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</si>
  <si>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</si>
  <si>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</si>
  <si>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</si>
  <si>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</si>
  <si>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</si>
  <si>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</si>
  <si>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</si>
  <si>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</si>
  <si>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</si>
  <si>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</si>
  <si>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</si>
  <si>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</si>
  <si>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</si>
  <si>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</si>
  <si>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</si>
  <si>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</si>
  <si>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</si>
  <si>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</si>
  <si>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</si>
  <si>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</si>
  <si>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</si>
  <si>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</si>
  <si>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</si>
  <si>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</si>
  <si>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</si>
  <si>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</si>
  <si>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</si>
  <si>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</si>
  <si>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>Prihodi od prodaje roba i usluga</t>
  </si>
  <si>
    <t>Tekuće pomoći od izvanproračunskih korisnika</t>
  </si>
  <si>
    <t>Pomoći od izvanproračunskih korisnika</t>
  </si>
  <si>
    <t>Tekuće pomoći iz proračuna koji im nije nadležan</t>
  </si>
  <si>
    <t>Prihodi po posebnim propisima</t>
  </si>
  <si>
    <t>Ostali nespomenuti prihodi</t>
  </si>
  <si>
    <t>Donacije</t>
  </si>
  <si>
    <t>Tekuće donacije</t>
  </si>
  <si>
    <t>Kapitalne donacije</t>
  </si>
  <si>
    <t>Prihodi iz DNŽ temeljem ugovornih obveza</t>
  </si>
  <si>
    <t>Prihodi iz nadležnog proračuna za redovnu djelatnost</t>
  </si>
  <si>
    <t>Prihodi iz DNŽ za financiranje rashoda poslovanja</t>
  </si>
  <si>
    <t>Prihodi iz DNŽ za nabavu nefinancijske imovine</t>
  </si>
  <si>
    <t>Prihodi od imovine</t>
  </si>
  <si>
    <t>Prihodi od financijske imovine</t>
  </si>
  <si>
    <t>Kazne, upravne mjere i ostali prihodi</t>
  </si>
  <si>
    <t>Ostali prihodi</t>
  </si>
  <si>
    <t>7=5/3*100</t>
  </si>
  <si>
    <t>Plaće za prekovremeni rad</t>
  </si>
  <si>
    <t>Plaća za posebne uvjete rada</t>
  </si>
  <si>
    <t>Ostali rashodi za zaposlene</t>
  </si>
  <si>
    <t>Doprinosi na plaće</t>
  </si>
  <si>
    <t>Doprinosi za obvezno zdravstveno osiguranje</t>
  </si>
  <si>
    <t>Doprinosi za obvezno osiguranje u slučaju  nezaposlenosti</t>
  </si>
  <si>
    <t>Naknade za prijevoz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</si>
  <si>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</si>
  <si>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</si>
  <si>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</si>
  <si>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</si>
  <si>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</si>
  <si>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</si>
  <si>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</si>
  <si>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</si>
  <si>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</si>
  <si>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</si>
  <si>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</si>
  <si>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</si>
  <si>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</si>
  <si>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</si>
  <si>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</si>
  <si>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</si>
  <si>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</si>
  <si>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</t>
  </si>
  <si>
    <t>Premije osiguranja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</si>
  <si>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</si>
  <si>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</si>
  <si>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</si>
  <si>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</si>
  <si>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</si>
  <si>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Ostali financijski rashodi</t>
  </si>
  <si>
    <t>Bankarske usluge i usluge platnog prometa</t>
  </si>
  <si>
    <t>Zatezne kamate</t>
  </si>
  <si>
    <t>Naknade građanima i kućanstvima u naravi</t>
  </si>
  <si>
    <t>Ostale naknade građanima i kućanstvima</t>
  </si>
  <si>
    <t>Naknade građanima i kućanstvima u novcu</t>
  </si>
  <si>
    <t>Ostali rashodi</t>
  </si>
  <si>
    <t>Rashodi za nabavu proz. dugotrajne imovine</t>
  </si>
  <si>
    <t>Postrojenja i oprema</t>
  </si>
  <si>
    <t>Uredska oprema i namještaj</t>
  </si>
  <si>
    <t>Uređaji i strojevi za ostale namjene</t>
  </si>
  <si>
    <t>Knjige</t>
  </si>
  <si>
    <t>Dodatna ulaganja na nefinancijskoj imovini</t>
  </si>
  <si>
    <t>Dodatna ulaganja na građevinskim objektima</t>
  </si>
  <si>
    <t>Preneseni višak</t>
  </si>
  <si>
    <t>09 Obrazovanje</t>
  </si>
  <si>
    <t>98 Usluge obrazovanja koje nisu drugdje svrstane</t>
  </si>
  <si>
    <t>980 Usluge obrazovanja koje nisu drugdje svrstane</t>
  </si>
  <si>
    <t>1.1.1.</t>
  </si>
  <si>
    <t>5.6.1</t>
  </si>
  <si>
    <t>1.1.1</t>
  </si>
  <si>
    <t>091 Predškolsko i osnovno obrazovanje</t>
  </si>
  <si>
    <t>0912 Osnovno obrazovanje</t>
  </si>
  <si>
    <t>4.4.1</t>
  </si>
  <si>
    <t>5.8.1</t>
  </si>
  <si>
    <t>5.8.2</t>
  </si>
  <si>
    <t>096 Dodatne usluge u obrazovanju</t>
  </si>
  <si>
    <t>0960 Dodatne usluge u obrazovanju</t>
  </si>
  <si>
    <t>5.2.1</t>
  </si>
  <si>
    <t>4.3.1</t>
  </si>
  <si>
    <t>6.2.1</t>
  </si>
  <si>
    <t xml:space="preserve">3.2.1 </t>
  </si>
  <si>
    <t xml:space="preserve">3.2.2 </t>
  </si>
  <si>
    <t>OSNOVNA ŠKOLA DON MIHOVILA PAVLINOVIĆA</t>
  </si>
  <si>
    <t>K-019</t>
  </si>
  <si>
    <t>OPĆI PRIHODI I PRIMICI</t>
  </si>
  <si>
    <t>1206</t>
  </si>
  <si>
    <t>EU PROJEKTI UO ZA OBRAZOVANJE,KULTURU I SPORT</t>
  </si>
  <si>
    <t>T120602</t>
  </si>
  <si>
    <t>ZAJEDNO MOŽEMO SVE</t>
  </si>
  <si>
    <t>FONDOVI EU</t>
  </si>
  <si>
    <t>ZAKONSKI STANDARD USTANOVA U OBRAZOVANJU</t>
  </si>
  <si>
    <t>A120701</t>
  </si>
  <si>
    <t>OSIGURAVANJE UVJETA RADA ZA REDOVNO POSLOVANJE ŠKOLE</t>
  </si>
  <si>
    <t>DECENTRALIZIRANA SREDSTVA</t>
  </si>
  <si>
    <t>OSTALE POMOĆI PRORAČUNSKI KORISNICI</t>
  </si>
  <si>
    <t>OSTALE POMOĆI PRORAČUNSKI KORISNICI-PRENESENA SREDSTVA</t>
  </si>
  <si>
    <t>A120702 INVESTICIJSKA ULAGANJA U OŠ</t>
  </si>
  <si>
    <t>INVESTICIJSKA ULAGANJA U OŠ</t>
  </si>
  <si>
    <t>K120703</t>
  </si>
  <si>
    <t>KAPITALNA ULAGANJA U OŠ</t>
  </si>
  <si>
    <t>ŠKOLSKA SHEMA VOĆA I MLIJEKA</t>
  </si>
  <si>
    <t>OSTALE POMOĆI</t>
  </si>
  <si>
    <t>A120801</t>
  </si>
  <si>
    <t>FINANCIRANJE RADNIH MATERIJALA ZA UČENIKE OŠ</t>
  </si>
  <si>
    <t>A120803</t>
  </si>
  <si>
    <t>NATJECANJA IZ ZNANJA UČENIKA</t>
  </si>
  <si>
    <t>A120808</t>
  </si>
  <si>
    <t>NABAVA UDŽBENIKA ZA UČENIKE OŠ</t>
  </si>
  <si>
    <t>A120809</t>
  </si>
  <si>
    <t>PROGRAMI ŠKOLSKOG KURIKULUMA</t>
  </si>
  <si>
    <t>A120810</t>
  </si>
  <si>
    <t>OSTALE AKTIVNOSTI OSNOVNIH ŠKOLA</t>
  </si>
  <si>
    <t>PRIHODI ZA POSEBNE NAMJENE</t>
  </si>
  <si>
    <t>DONACIJE PRORAČUNSKI KORISNICI</t>
  </si>
  <si>
    <t>A120811</t>
  </si>
  <si>
    <t>DODATNE DJELATNOSTI OSNOVNIH ŠKOLA</t>
  </si>
  <si>
    <t>3.2.1</t>
  </si>
  <si>
    <t>VLASTITI PRIHODI</t>
  </si>
  <si>
    <t>3.2.2</t>
  </si>
  <si>
    <t>VLASTITI PRIHODI-PRENESENA SREDSTVA</t>
  </si>
  <si>
    <t>A120818</t>
  </si>
  <si>
    <t>ORGANIZACIJA PREHRANE U OSNOVNIM ŠKOLAMA</t>
  </si>
  <si>
    <t>A120819</t>
  </si>
  <si>
    <t>OPSKRBA ŠKOLSKIH USTANOVA HIGIJENSKIM POTREPŠTINAMA</t>
  </si>
  <si>
    <t>5=4/2*100</t>
  </si>
  <si>
    <t>6=4/2*100</t>
  </si>
  <si>
    <t>7=4/3*100</t>
  </si>
  <si>
    <t>Izvor 1. Opći prihodi i primici</t>
  </si>
  <si>
    <t>Izvor 1.1.1 Opći prihodi i primici</t>
  </si>
  <si>
    <t>Izvor 3. Vlastiti prihodi</t>
  </si>
  <si>
    <t xml:space="preserve">Izvor 3.2.1 Vlastiti prihodi proračunski korisnici </t>
  </si>
  <si>
    <t xml:space="preserve">641 Prihodi od financijske imovine </t>
  </si>
  <si>
    <t xml:space="preserve">642 Prihodi od nefinacijske imovine </t>
  </si>
  <si>
    <t>661 Prihodi od prodaje proizvoda i robe te pruženih usluga</t>
  </si>
  <si>
    <t xml:space="preserve">Izvor 3.2.2 Vlastiti prihodi proračunski korisnici prenesena sredstva </t>
  </si>
  <si>
    <t>9221 Višak prihoda</t>
  </si>
  <si>
    <t>Izvor 4. Prihodi za posebne namjene</t>
  </si>
  <si>
    <t xml:space="preserve">Izvor 4.3.1 Prihodi za posebne namjene proračunski korisnici </t>
  </si>
  <si>
    <t>634 Pomoći od izvanproračunskih korisnika</t>
  </si>
  <si>
    <t>636 Pomoći proračunskim korisnicima iz proračuna koji im nije nadležan</t>
  </si>
  <si>
    <t xml:space="preserve">652 Prihodi po posebnim propisima </t>
  </si>
  <si>
    <t>Izvor 4.4.1 Decentralizirana sredstva</t>
  </si>
  <si>
    <t>671 Prihodi iz nadležnog proračuna za financiranje redovne djelatnosti proračunskih korisnika</t>
  </si>
  <si>
    <t xml:space="preserve">Izvor 5.2 Ostale pomoći </t>
  </si>
  <si>
    <t>Izvor 5.6 Pomoći</t>
  </si>
  <si>
    <t xml:space="preserve">Izvor 5.8 Ostale pomoći proračunski korisnici </t>
  </si>
  <si>
    <t>9221 Preneseni višak</t>
  </si>
  <si>
    <t xml:space="preserve">Izvor 6.2.1 Donacije proračunski korisnici  </t>
  </si>
  <si>
    <t xml:space="preserve">663 Donacije od pravnih i fizičkih osoba izvan općeg proračuni </t>
  </si>
  <si>
    <t>Izvor 1.1 Opći prihodi i primici</t>
  </si>
  <si>
    <t>311 Plaće (Bruto)</t>
  </si>
  <si>
    <t>312 Ostali rashodi za zaposlene</t>
  </si>
  <si>
    <t>313 Doprinosi na plaće</t>
  </si>
  <si>
    <t xml:space="preserve">321 Naknade troškova zaposlenima </t>
  </si>
  <si>
    <t>322 Rashodi za materijal i energiju</t>
  </si>
  <si>
    <t>323 Rashodi za usluge</t>
  </si>
  <si>
    <t xml:space="preserve">343 Ostali financijski rashodi </t>
  </si>
  <si>
    <t xml:space="preserve">324 Naknade troškova osobama izvan radnog odnosa </t>
  </si>
  <si>
    <t>372 Ostale naknade građanima i kućanstvima izvan radnog odnosa</t>
  </si>
  <si>
    <t>451 Dodatna ulaganja na građevinskim objektima</t>
  </si>
  <si>
    <t>Izvor 5.6 Fondovi EU</t>
  </si>
  <si>
    <t xml:space="preserve">Izvor 5.6.1. Fondovi EU </t>
  </si>
  <si>
    <t>321 Naknade troškova zaposlenima</t>
  </si>
  <si>
    <t xml:space="preserve">Izvor 4.4.Decentralizirana sredstva </t>
  </si>
  <si>
    <t xml:space="preserve">Izvor 4.4.1 Decentralizirana sredstva </t>
  </si>
  <si>
    <t xml:space="preserve">322 Rashodi za materijal i energiju </t>
  </si>
  <si>
    <t xml:space="preserve">323 Rashodi za usluge </t>
  </si>
  <si>
    <t xml:space="preserve">329 Ostali nespomenuti rashodi poslovanja </t>
  </si>
  <si>
    <t xml:space="preserve">Izvor 5.8.1.Ostale pomoći proračunski korisnici </t>
  </si>
  <si>
    <t>381 Tekuće donacije</t>
  </si>
  <si>
    <t xml:space="preserve">422 Postrojenja i oprema </t>
  </si>
  <si>
    <t xml:space="preserve">424 Knjige, umjetnička djela i ostale izložbene vrijednosti </t>
  </si>
  <si>
    <t>Izvor 5.8.2 Ostale pomoći proračunski korisnici</t>
  </si>
  <si>
    <t>321 Naknada troškova zaposlenima</t>
  </si>
  <si>
    <t xml:space="preserve">Izvor 4.3 Prihodi za posebne namjene proračunski korisnici </t>
  </si>
  <si>
    <t xml:space="preserve">Izvor 6. Donacije </t>
  </si>
  <si>
    <t xml:space="preserve">Izvor 6.2  Donacije proračunski korisnici  </t>
  </si>
  <si>
    <t xml:space="preserve">Izvor 3.2. Vlastiti prihodi proračunski korisnici </t>
  </si>
  <si>
    <t xml:space="preserve">322 Rashod za materijal i energiju </t>
  </si>
  <si>
    <t xml:space="preserve">Izvor 3.2.2. Vlastiti prihodi proračunski korisnici </t>
  </si>
  <si>
    <t>PLAĆE</t>
  </si>
  <si>
    <t>OSTALI RASHODI ZA ZAPOSLENE</t>
  </si>
  <si>
    <t>DOPRINOSI NA PLAĆE</t>
  </si>
  <si>
    <t>NAKNADA TROŠKOVA ZAPOSLENIMA</t>
  </si>
  <si>
    <t>RASHODI ZA MATERIJAL I ENERGIJU</t>
  </si>
  <si>
    <t>RASHODI ZA USLUGE</t>
  </si>
  <si>
    <t>OSTALI FINANCIJSKI RASHODI</t>
  </si>
  <si>
    <t>OSTALI NESPOMENUTI RASHODI POSLOVANJA</t>
  </si>
  <si>
    <t>DODATNA ULAGANJA NA GRAĐ. OBJEKTIMA</t>
  </si>
  <si>
    <t>OSTALE NAKNADE GRAĐANIMA I KUĆANSTVIMA</t>
  </si>
  <si>
    <t>KNJIGE</t>
  </si>
  <si>
    <t>POSTROJENJA I OPREMA</t>
  </si>
  <si>
    <t>NAKNADE TROŠKOVA ZAPOSLENIMA</t>
  </si>
  <si>
    <t>OSNOVNA ŠKOLA DON MIHOVILA PAVLINOVIĆA 12382</t>
  </si>
  <si>
    <t>PLAĆA ZA ZAPOSLENE-PROJEKTI</t>
  </si>
  <si>
    <t>3121</t>
  </si>
  <si>
    <t>NAKNADE, DAROVI</t>
  </si>
  <si>
    <t>3111</t>
  </si>
  <si>
    <t>31</t>
  </si>
  <si>
    <t>3132</t>
  </si>
  <si>
    <t>3212</t>
  </si>
  <si>
    <t>32</t>
  </si>
  <si>
    <t>3211</t>
  </si>
  <si>
    <t>PRIJEVOZNI TROŠKOVI</t>
  </si>
  <si>
    <t>USLUGE TEKUĆEG I INVESTICIJSKOG ODRŽAVANJA</t>
  </si>
  <si>
    <t>UREDSKI MATERIJAL</t>
  </si>
  <si>
    <t>OSTALI MATERIJAL I SIROVINE</t>
  </si>
  <si>
    <t>PRIJEVOZ UČENIKA</t>
  </si>
  <si>
    <t>GRAFIČKE, TISKARSKE USLUGE</t>
  </si>
  <si>
    <t>NAKNADE OSTALIH TROŠKOVA OSOBAMA IZVAN RADNOG ODNOSA</t>
  </si>
  <si>
    <t>MATERIJAL I ENERGIJA</t>
  </si>
  <si>
    <t>TEKUĆE DONACIJE-HIGIJENSKE POTREPŠTINE</t>
  </si>
  <si>
    <t>3131</t>
  </si>
  <si>
    <t>3232</t>
  </si>
  <si>
    <t>3222</t>
  </si>
  <si>
    <t>3299</t>
  </si>
  <si>
    <t>3221</t>
  </si>
  <si>
    <t>3214</t>
  </si>
  <si>
    <t>NAKNADA ZA KORIŠTENJE PRIVATNOG AUTOMOBILA U SLUŽBENE SVRHE</t>
  </si>
  <si>
    <t>3223</t>
  </si>
  <si>
    <t>3224</t>
  </si>
  <si>
    <t>3225</t>
  </si>
  <si>
    <t>3231</t>
  </si>
  <si>
    <t>3234</t>
  </si>
  <si>
    <t>3236</t>
  </si>
  <si>
    <t>3237</t>
  </si>
  <si>
    <t>3238</t>
  </si>
  <si>
    <t>3239</t>
  </si>
  <si>
    <t>3292</t>
  </si>
  <si>
    <t>3294</t>
  </si>
  <si>
    <t>34</t>
  </si>
  <si>
    <t>3431</t>
  </si>
  <si>
    <t xml:space="preserve">UREDSKI MATERIJAL </t>
  </si>
  <si>
    <t>MATERIJAL I SIROVINE</t>
  </si>
  <si>
    <t>ENERGIJA</t>
  </si>
  <si>
    <t>MAT. I DIJELOVI ZA INV. I TEKUĆE ODRŽAVANJE</t>
  </si>
  <si>
    <t>SITNI INVENTAR</t>
  </si>
  <si>
    <t>USLUGE TELEFONA, POŠTE I PRIJEVOZA</t>
  </si>
  <si>
    <t>USLUGE TEKUĆEG I INV. 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</si>
  <si>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</si>
  <si>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</si>
  <si>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</si>
  <si>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</si>
  <si>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</si>
  <si>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</si>
  <si>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</t>
  </si>
  <si>
    <t>BANKARSKE USLUGE</t>
  </si>
  <si>
    <t>3113</t>
  </si>
  <si>
    <t>3114</t>
  </si>
  <si>
    <t>3295</t>
  </si>
  <si>
    <t>PLAĆE ZA PREKOVREMENI RAD</t>
  </si>
  <si>
    <t>PLAĆA ZA POSEBNE UVJETE RADA</t>
  </si>
  <si>
    <t>DOPRINOSI ZA OBVEZNO ZDRAVSTVENO OSIGURANJE</t>
  </si>
  <si>
    <t>PRISTOJBE I NAKNADE</t>
  </si>
  <si>
    <t>TEKUĆI PLAN 2024.</t>
  </si>
  <si>
    <t>IZVORNI PLAN ILI REBALANS 2024.</t>
  </si>
  <si>
    <t>OSTVARENJE/IZVRŠENJE 
2024.</t>
  </si>
  <si>
    <t>Prihodi od prodaje materijalne imovine</t>
  </si>
  <si>
    <t>Zemljište</t>
  </si>
  <si>
    <t>Izvor 5.6.2 Fondovi EU-prenesena sredstva</t>
  </si>
  <si>
    <t>Prihodi od nefinancijske imovine</t>
  </si>
  <si>
    <t>322</t>
  </si>
  <si>
    <t>323</t>
  </si>
  <si>
    <t>3233</t>
  </si>
  <si>
    <t>TISAK</t>
  </si>
  <si>
    <t>324</t>
  </si>
  <si>
    <t>NAKNADE TROŠKOVA OSOBAMA IZVAN RADNOG ODNOSA</t>
  </si>
  <si>
    <t>329</t>
  </si>
  <si>
    <t>5.6.2</t>
  </si>
  <si>
    <t>PRENESENA SREDSTVA</t>
  </si>
  <si>
    <t>312</t>
  </si>
  <si>
    <t>313</t>
  </si>
  <si>
    <t>311</t>
  </si>
  <si>
    <t>321</t>
  </si>
  <si>
    <t>T120608</t>
  </si>
  <si>
    <t>ODGOJ I OBRAZOVANJE</t>
  </si>
  <si>
    <t>K120208</t>
  </si>
  <si>
    <t>KAPITALNI PROJEKTI U ŠKOLSTVU</t>
  </si>
  <si>
    <t>329 Ostali nespomenuti rashodi poslovanja</t>
  </si>
  <si>
    <t>6.2.1 Donacije proračunski korisnici</t>
  </si>
  <si>
    <t>OSTVARENJE/IZVRŠENJE 
2023.</t>
  </si>
  <si>
    <t>OSTVARENJE/IZVRŠENJE 2024.</t>
  </si>
  <si>
    <t xml:space="preserve">OSTVARENJE/IZVRŠENJE 
2024. </t>
  </si>
  <si>
    <t>IZVRŠENJE 
2023.</t>
  </si>
  <si>
    <t>IZVRŠENJE 
2024.</t>
  </si>
  <si>
    <t xml:space="preserve"> IZVRŠENJE 
2024.</t>
  </si>
  <si>
    <t>Usluge promidžbe i informiranja</t>
  </si>
  <si>
    <t>Oprema za održavanje i zaštitu</t>
  </si>
  <si>
    <t>Kapitalne pomoći iz proračuna koji im nije nadležan</t>
  </si>
  <si>
    <t>Tekući prijenosi između proračunskih korisnika</t>
  </si>
  <si>
    <t>Kamate na oročena sredstva i depozite po viđenju</t>
  </si>
  <si>
    <t>Ostali prihodi od financijske imovine</t>
  </si>
  <si>
    <t>Prihodi od zakupa i iznajmljivanja imovine</t>
  </si>
  <si>
    <t>Komunikacijska oprema</t>
  </si>
  <si>
    <t>Pomoći proračunskim korisnicima iz proračuna koji im nije nadležan</t>
  </si>
  <si>
    <t>Prijenosi između proračunskih korisnika istog proračuna</t>
  </si>
  <si>
    <t>Prihodi od upravnih pristojbi,pristojbi po posebnim propisima i naknada</t>
  </si>
  <si>
    <t>Prijhodi od prodaje proizvoda i robe te pruženih usluga</t>
  </si>
  <si>
    <t>Izvor 5.9.1 Pomoći EU fondovi</t>
  </si>
  <si>
    <t>711 Prihodi od prodaje materijalne imovine</t>
  </si>
  <si>
    <t>663 Ostali prihodi</t>
  </si>
  <si>
    <t>5.2.1 Ostale pomoći</t>
  </si>
  <si>
    <t>098 Usluge obrazovanja koje nisu drugdje svrstane</t>
  </si>
  <si>
    <t>0980 Usluge obrazovanja koje nisu drugdje svrstane</t>
  </si>
  <si>
    <t>DOPRINOSI NA PLAĆU</t>
  </si>
  <si>
    <t>OPREMA ZA ODRŽAVANJE I ZAŠTITU</t>
  </si>
  <si>
    <t>UREĐAJI, STROJEVI I OPREMA ZA OSTALE NAMJENE</t>
  </si>
  <si>
    <t>MATERIJAL I DIJELOVI ZA TEKUĆE I INVESTICIJSKO ODRŽAVANJE</t>
  </si>
  <si>
    <t>NAMIRNICE</t>
  </si>
  <si>
    <t>A120208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</si>
</sst>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k_n"/>
    <numFmt numFmtId="165" formatCode="#,##0.00\ _k_n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2" fontId="3" fillId="2" borderId="6" xfId="0" applyNumberFormat="1" applyFont="1" applyFill="1" applyBorder="1" applyAlignment="1" applyProtection="1">
      <alignment horizontal="right" wrapText="1"/>
    </xf>
    <xf numFmtId="0" fontId="10" fillId="2" borderId="6" xfId="0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49" fontId="11" fillId="2" borderId="3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 applyProtection="1">
      <alignment horizontal="left" vertical="center" wrapText="1" indent="1"/>
    </xf>
    <xf numFmtId="49" fontId="16" fillId="2" borderId="3" xfId="0" applyNumberFormat="1" applyFont="1" applyFill="1" applyBorder="1" applyAlignment="1" applyProtection="1">
      <alignment horizontal="left" vertical="center" wrapText="1" indent="1"/>
    </xf>
    <xf numFmtId="0" fontId="16" fillId="2" borderId="3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0" fillId="2" borderId="3" xfId="0" applyNumberFormat="1" applyFill="1" applyBorder="1"/>
    <xf numFmtId="4" fontId="1" fillId="0" borderId="3" xfId="0" applyNumberFormat="1" applyFont="1" applyBorder="1"/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ill="1" applyBorder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164" fontId="6" fillId="3" borderId="3" xfId="0" applyNumberFormat="1" applyFont="1" applyFill="1" applyBorder="1" applyAlignment="1" applyProtection="1">
      <alignment horizontal="center" vertical="center" wrapText="1"/>
    </xf>
    <xf numFmtId="165" fontId="6" fillId="2" borderId="3" xfId="0" applyNumberFormat="1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0" fontId="16" fillId="2" borderId="3" xfId="0" quotePrefix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165" fontId="3" fillId="2" borderId="3" xfId="0" applyNumberFormat="1" applyFont="1" applyFill="1" applyBorder="1" applyAlignment="1">
      <alignment horizontal="right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2"/>
    </xf>
    <xf numFmtId="0" fontId="16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20" fillId="0" borderId="4" xfId="0" applyFont="1" applyBorder="1" applyAlignment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2" fontId="6" fillId="3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indent="1"/>
    </xf>
    <xf numFmtId="165" fontId="1" fillId="2" borderId="3" xfId="0" applyNumberFormat="1" applyFont="1" applyFill="1" applyBorder="1"/>
    <xf numFmtId="165" fontId="0" fillId="2" borderId="3" xfId="0" applyNumberFormat="1" applyFill="1" applyBorder="1"/>
    <xf numFmtId="165" fontId="3" fillId="2" borderId="6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4" fontId="1" fillId="2" borderId="3" xfId="0" applyNumberFormat="1" applyFont="1" applyFill="1" applyBorder="1"/>
    <xf numFmtId="4" fontId="21" fillId="2" borderId="3" xfId="0" applyNumberFormat="1" applyFont="1" applyFill="1" applyBorder="1"/>
    <xf numFmtId="2" fontId="0" fillId="0" borderId="0" xfId="0" applyNumberFormat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left" vertical="center"/>
    </xf>
    <xf numFmtId="14" fontId="3" fillId="2" borderId="2" xfId="0" applyNumberFormat="1" applyFont="1" applyFill="1" applyBorder="1" applyAlignment="1" applyProtection="1">
      <alignment horizontal="left" vertical="center" wrapText="1"/>
    </xf>
    <xf numFmtId="165" fontId="1" fillId="2" borderId="3" xfId="0" applyNumberFormat="1" applyFont="1" applyFill="1" applyBorder="1" applyProtection="1"/>
    <xf numFmtId="4" fontId="0" fillId="2" borderId="3" xfId="0" applyNumberFormat="1" applyFont="1" applyFill="1" applyBorder="1"/>
    <xf numFmtId="4" fontId="6" fillId="2" borderId="3" xfId="0" applyNumberFormat="1" applyFont="1" applyFill="1" applyBorder="1" applyAlignment="1" applyProtection="1">
      <alignment horizontal="right" wrapText="1"/>
    </xf>
    <xf numFmtId="0" fontId="16" fillId="2" borderId="6" xfId="0" applyFont="1" applyFill="1" applyBorder="1" applyAlignment="1">
      <alignment horizontal="left" vertical="center"/>
    </xf>
    <xf numFmtId="4" fontId="6" fillId="2" borderId="6" xfId="0" applyNumberFormat="1" applyFont="1" applyFill="1" applyBorder="1" applyAlignment="1">
      <alignment horizontal="right"/>
    </xf>
    <xf numFmtId="4" fontId="1" fillId="0" borderId="0" xfId="0" applyNumberFormat="1" applyFont="1"/>
    <xf numFmtId="4" fontId="1" fillId="0" borderId="6" xfId="0" applyNumberFormat="1" applyFont="1" applyFill="1" applyBorder="1"/>
    <xf numFmtId="165" fontId="0" fillId="2" borderId="3" xfId="0" applyNumberFormat="1" applyFont="1" applyFill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65" fontId="22" fillId="2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49" fontId="6" fillId="2" borderId="4" xfId="0" applyNumberFormat="1" applyFont="1" applyFill="1" applyBorder="1" applyAlignment="1" applyProtection="1">
      <alignment horizontal="left" vertical="center" wrapText="1"/>
    </xf>
    <xf numFmtId="2" fontId="1" fillId="0" borderId="0" xfId="0" applyNumberFormat="1" applyFont="1" applyAlignment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2" fontId="0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0" fillId="2" borderId="0" xfId="0" applyNumberFormat="1" applyFill="1"/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49" fontId="6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3"/>
  <sheetViews>
    <sheetView topLeftCell="A13" workbookViewId="0">
      <selection activeCell="J13" sqref="J13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89" t="s">
        <v>75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2:12" ht="15.75" customHeight="1" x14ac:dyDescent="0.25">
      <c r="B2" s="189" t="s">
        <v>12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12" ht="6.75" customHeight="1" x14ac:dyDescent="0.25">
      <c r="B3" s="173"/>
      <c r="C3" s="173"/>
      <c r="D3" s="173"/>
      <c r="E3" s="44"/>
      <c r="F3" s="44"/>
      <c r="G3" s="44"/>
      <c r="H3" s="44"/>
      <c r="I3" s="44"/>
      <c r="J3" s="46"/>
      <c r="K3" s="46"/>
      <c r="L3" s="45"/>
    </row>
    <row r="4" spans="2:12" ht="18" customHeight="1" x14ac:dyDescent="0.25">
      <c r="B4" s="189" t="s">
        <v>56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2:12" ht="18" customHeight="1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5"/>
    </row>
    <row r="6" spans="2:12" x14ac:dyDescent="0.25">
      <c r="B6" s="188" t="s">
        <v>57</v>
      </c>
      <c r="C6" s="188"/>
      <c r="D6" s="188"/>
      <c r="E6" s="188"/>
      <c r="F6" s="188"/>
      <c r="G6" s="49"/>
      <c r="H6" s="49"/>
      <c r="I6" s="49"/>
      <c r="J6" s="49"/>
      <c r="K6" s="50"/>
      <c r="L6" s="45"/>
    </row>
    <row r="7" spans="2:12" ht="25.5" x14ac:dyDescent="0.25">
      <c r="B7" s="177" t="s">
        <v>7</v>
      </c>
      <c r="C7" s="178"/>
      <c r="D7" s="178"/>
      <c r="E7" s="178"/>
      <c r="F7" s="179"/>
      <c r="G7" s="26" t="s">
        <v>356</v>
      </c>
      <c r="H7" s="1" t="s">
        <v>331</v>
      </c>
      <c r="I7" s="1" t="s">
        <v>330</v>
      </c>
      <c r="J7" s="26" t="s">
        <v>332</v>
      </c>
      <c r="K7" s="1" t="s">
        <v>17</v>
      </c>
      <c r="L7" s="1" t="s">
        <v>48</v>
      </c>
    </row>
    <row r="8" spans="2:12" s="29" customFormat="1" ht="11.25" x14ac:dyDescent="0.2">
      <c r="B8" s="180">
        <v>1</v>
      </c>
      <c r="C8" s="180"/>
      <c r="D8" s="180"/>
      <c r="E8" s="180"/>
      <c r="F8" s="181"/>
      <c r="G8" s="28">
        <v>2</v>
      </c>
      <c r="H8" s="27"/>
      <c r="I8" s="27">
        <v>4</v>
      </c>
      <c r="J8" s="27">
        <v>5</v>
      </c>
      <c r="K8" s="27" t="s">
        <v>19</v>
      </c>
      <c r="L8" s="27" t="s">
        <v>20</v>
      </c>
    </row>
    <row r="9" spans="2:12" x14ac:dyDescent="0.25">
      <c r="B9" s="193" t="s">
        <v>0</v>
      </c>
      <c r="C9" s="172"/>
      <c r="D9" s="172"/>
      <c r="E9" s="172"/>
      <c r="F9" s="194"/>
      <c r="G9" s="59">
        <v>2078801.75</v>
      </c>
      <c r="H9" s="59">
        <v>2611918</v>
      </c>
      <c r="I9" s="59">
        <v>0</v>
      </c>
      <c r="J9" s="59">
        <f>SUM(J10:J11)</f>
        <v>2542309.96</v>
      </c>
      <c r="K9" s="59">
        <f>J9/G9*100</f>
        <v>122.29689339062755</v>
      </c>
      <c r="L9" s="19"/>
    </row>
    <row r="10" spans="2:12" x14ac:dyDescent="0.25">
      <c r="B10" s="182" t="s">
        <v>49</v>
      </c>
      <c r="C10" s="183"/>
      <c r="D10" s="183"/>
      <c r="E10" s="183"/>
      <c r="F10" s="192"/>
      <c r="G10" s="60">
        <v>2078801.75</v>
      </c>
      <c r="H10" s="60">
        <v>2611918</v>
      </c>
      <c r="I10" s="60">
        <v>0</v>
      </c>
      <c r="J10" s="60">
        <v>2537309.96</v>
      </c>
      <c r="K10" s="60">
        <f>J10/G10*100</f>
        <v>122.05637021423519</v>
      </c>
      <c r="L10" s="20"/>
    </row>
    <row r="11" spans="2:12" x14ac:dyDescent="0.25">
      <c r="B11" s="195" t="s">
        <v>54</v>
      </c>
      <c r="C11" s="192"/>
      <c r="D11" s="192"/>
      <c r="E11" s="192"/>
      <c r="F11" s="192"/>
      <c r="G11" s="60">
        <v>0</v>
      </c>
      <c r="H11" s="60">
        <v>0</v>
      </c>
      <c r="I11" s="60">
        <v>0</v>
      </c>
      <c r="J11" s="60">
        <v>5000</v>
      </c>
      <c r="K11" s="60">
        <v>0</v>
      </c>
      <c r="L11" s="20"/>
    </row>
    <row r="12" spans="2:12" x14ac:dyDescent="0.25">
      <c r="B12" s="22" t="s">
        <v>1</v>
      </c>
      <c r="C12" s="37"/>
      <c r="D12" s="37"/>
      <c r="E12" s="37"/>
      <c r="F12" s="37"/>
      <c r="G12" s="59">
        <f>SUM(G13+G14)</f>
        <v>2093286.24</v>
      </c>
      <c r="H12" s="59">
        <v>2611918</v>
      </c>
      <c r="I12" s="59">
        <v>0</v>
      </c>
      <c r="J12" s="59">
        <f>SUM(J13+J14)</f>
        <v>2503967.0300000003</v>
      </c>
      <c r="K12" s="59">
        <f>J12/G12*100</f>
        <v>119.6189504403373</v>
      </c>
      <c r="L12" s="19"/>
    </row>
    <row r="13" spans="2:12" x14ac:dyDescent="0.25">
      <c r="B13" s="190" t="s">
        <v>50</v>
      </c>
      <c r="C13" s="183"/>
      <c r="D13" s="183"/>
      <c r="E13" s="183"/>
      <c r="F13" s="183"/>
      <c r="G13" s="60">
        <v>2087161.42</v>
      </c>
      <c r="H13" s="58">
        <v>2607633</v>
      </c>
      <c r="I13" s="60">
        <v>0</v>
      </c>
      <c r="J13" s="60">
        <v>2490557.64</v>
      </c>
      <c r="K13" s="61">
        <f>J13/G13*100</f>
        <v>119.32750462587605</v>
      </c>
      <c r="L13" s="21"/>
    </row>
    <row r="14" spans="2:12" x14ac:dyDescent="0.25">
      <c r="B14" s="191" t="s">
        <v>51</v>
      </c>
      <c r="C14" s="192"/>
      <c r="D14" s="192"/>
      <c r="E14" s="192"/>
      <c r="F14" s="192"/>
      <c r="G14" s="62">
        <v>6124.82</v>
      </c>
      <c r="H14" s="62">
        <v>4255</v>
      </c>
      <c r="I14" s="62">
        <v>0</v>
      </c>
      <c r="J14" s="62">
        <v>13409.39</v>
      </c>
      <c r="K14" s="61">
        <f>J14/G14*100</f>
        <v>218.93525034205089</v>
      </c>
      <c r="L14" s="21"/>
    </row>
    <row r="15" spans="2:12" x14ac:dyDescent="0.25">
      <c r="B15" s="171" t="s">
        <v>58</v>
      </c>
      <c r="C15" s="172"/>
      <c r="D15" s="172"/>
      <c r="E15" s="172"/>
      <c r="F15" s="172"/>
      <c r="G15" s="59">
        <f>G10-G12</f>
        <v>-14484.489999999991</v>
      </c>
      <c r="H15" s="59">
        <v>0</v>
      </c>
      <c r="I15" s="63">
        <v>0</v>
      </c>
      <c r="J15" s="63">
        <f>J9-J12</f>
        <v>38342.929999999702</v>
      </c>
      <c r="K15" s="63">
        <f>J15/G15*100</f>
        <v>-264.71715607522066</v>
      </c>
      <c r="L15" s="18"/>
    </row>
    <row r="16" spans="2:12" ht="18" x14ac:dyDescent="0.25">
      <c r="B16" s="44"/>
      <c r="C16" s="51"/>
      <c r="D16" s="51"/>
      <c r="E16" s="51"/>
      <c r="F16" s="51"/>
      <c r="G16" s="51"/>
      <c r="H16" s="51"/>
      <c r="I16" s="52"/>
      <c r="J16" s="52"/>
      <c r="K16" s="52"/>
      <c r="L16" s="52"/>
    </row>
    <row r="17" spans="1:43" ht="18" customHeight="1" x14ac:dyDescent="0.25">
      <c r="B17" s="188" t="s">
        <v>59</v>
      </c>
      <c r="C17" s="188"/>
      <c r="D17" s="188"/>
      <c r="E17" s="188"/>
      <c r="F17" s="188"/>
      <c r="G17" s="51"/>
      <c r="H17" s="51"/>
      <c r="I17" s="52"/>
      <c r="J17" s="52"/>
      <c r="K17" s="52"/>
      <c r="L17" s="52"/>
    </row>
    <row r="18" spans="1:43" ht="25.5" x14ac:dyDescent="0.25">
      <c r="B18" s="177" t="s">
        <v>7</v>
      </c>
      <c r="C18" s="178"/>
      <c r="D18" s="178"/>
      <c r="E18" s="178"/>
      <c r="F18" s="179"/>
      <c r="G18" s="26" t="s">
        <v>356</v>
      </c>
      <c r="H18" s="1" t="s">
        <v>331</v>
      </c>
      <c r="I18" s="1" t="s">
        <v>330</v>
      </c>
      <c r="J18" s="26" t="s">
        <v>332</v>
      </c>
      <c r="K18" s="1" t="s">
        <v>17</v>
      </c>
      <c r="L18" s="1" t="s">
        <v>48</v>
      </c>
    </row>
    <row r="19" spans="1:43" s="29" customFormat="1" x14ac:dyDescent="0.25">
      <c r="B19" s="180">
        <v>1</v>
      </c>
      <c r="C19" s="180"/>
      <c r="D19" s="180"/>
      <c r="E19" s="180"/>
      <c r="F19" s="181"/>
      <c r="G19" s="28">
        <v>2</v>
      </c>
      <c r="H19" s="27">
        <v>3</v>
      </c>
      <c r="I19" s="27">
        <v>4</v>
      </c>
      <c r="J19" s="27">
        <v>5</v>
      </c>
      <c r="K19" s="27" t="s">
        <v>19</v>
      </c>
      <c r="L19" s="27" t="s">
        <v>20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9"/>
      <c r="B20" s="182" t="s">
        <v>52</v>
      </c>
      <c r="C20" s="184"/>
      <c r="D20" s="184"/>
      <c r="E20" s="184"/>
      <c r="F20" s="185"/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/>
    </row>
    <row r="21" spans="1:43" x14ac:dyDescent="0.25">
      <c r="A21" s="29"/>
      <c r="B21" s="182" t="s">
        <v>53</v>
      </c>
      <c r="C21" s="183"/>
      <c r="D21" s="183"/>
      <c r="E21" s="183"/>
      <c r="F21" s="183"/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/>
    </row>
    <row r="22" spans="1:43" s="38" customFormat="1" ht="15" customHeight="1" x14ac:dyDescent="0.25">
      <c r="A22" s="29"/>
      <c r="B22" s="174" t="s">
        <v>55</v>
      </c>
      <c r="C22" s="175"/>
      <c r="D22" s="175"/>
      <c r="E22" s="175"/>
      <c r="F22" s="176"/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8" customFormat="1" ht="15" customHeight="1" x14ac:dyDescent="0.25">
      <c r="A23" s="29"/>
      <c r="B23" s="174" t="s">
        <v>60</v>
      </c>
      <c r="C23" s="175"/>
      <c r="D23" s="175"/>
      <c r="E23" s="175"/>
      <c r="F23" s="176"/>
      <c r="G23" s="114">
        <v>9266.99</v>
      </c>
      <c r="H23" s="114">
        <v>9266.99</v>
      </c>
      <c r="I23" s="114">
        <v>0</v>
      </c>
      <c r="J23" s="114">
        <v>44528.14</v>
      </c>
      <c r="K23" s="19">
        <v>0</v>
      </c>
      <c r="L23" s="19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9"/>
      <c r="B24" s="171" t="s">
        <v>61</v>
      </c>
      <c r="C24" s="172"/>
      <c r="D24" s="172"/>
      <c r="E24" s="172"/>
      <c r="F24" s="172"/>
      <c r="G24" s="114">
        <v>0</v>
      </c>
      <c r="H24" s="19">
        <v>0</v>
      </c>
      <c r="I24" s="19">
        <v>0</v>
      </c>
      <c r="J24" s="114">
        <v>0</v>
      </c>
      <c r="K24" s="19">
        <v>0</v>
      </c>
      <c r="L24" s="19"/>
    </row>
    <row r="25" spans="1:43" ht="15.75" x14ac:dyDescent="0.25">
      <c r="B25" s="53"/>
      <c r="C25" s="54"/>
      <c r="D25" s="54"/>
      <c r="E25" s="54"/>
      <c r="F25" s="54"/>
      <c r="G25" s="55"/>
      <c r="H25" s="55"/>
      <c r="I25" s="55"/>
      <c r="J25" s="55"/>
      <c r="K25" s="55"/>
      <c r="L25" s="45"/>
    </row>
    <row r="26" spans="1:43" ht="15.75" x14ac:dyDescent="0.25">
      <c r="B26" s="186" t="s">
        <v>65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187" t="s">
        <v>70</v>
      </c>
      <c r="C28" s="187"/>
      <c r="D28" s="187"/>
      <c r="E28" s="187"/>
      <c r="F28" s="187"/>
      <c r="G28" s="187"/>
      <c r="H28" s="187"/>
      <c r="I28" s="187"/>
      <c r="J28" s="187"/>
      <c r="K28" s="187"/>
      <c r="L28" s="187"/>
    </row>
    <row r="29" spans="1:43" x14ac:dyDescent="0.25">
      <c r="B29" s="187" t="s">
        <v>71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</row>
    <row r="30" spans="1:43" ht="15" customHeight="1" x14ac:dyDescent="0.25">
      <c r="B30" s="187" t="s">
        <v>73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</row>
    <row r="31" spans="1:43" ht="36.75" customHeight="1" x14ac:dyDescent="0.25"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</row>
    <row r="32" spans="1:43" ht="15" customHeight="1" x14ac:dyDescent="0.25">
      <c r="B32" s="170" t="s">
        <v>74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2:12" x14ac:dyDescent="0.25"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2"/>
  <sheetViews>
    <sheetView topLeftCell="A40" workbookViewId="0">
      <selection activeCell="D13" sqref="A13:XFD13"/>
    </sheetView>
  </sheetViews>
  <sheetFormatPr defaultRowHeight="15" x14ac:dyDescent="0.25"/>
  <cols>
    <col min="2" max="2" width="3.140625" customWidth="1"/>
    <col min="3" max="3" width="15.85546875" customWidth="1"/>
    <col min="4" max="4" width="44.7109375" customWidth="1"/>
    <col min="5" max="8" width="25.28515625" customWidth="1"/>
    <col min="9" max="10" width="15.7109375" customWidth="1"/>
  </cols>
  <sheetData>
    <row r="1" spans="2:10" ht="18" customHeight="1" x14ac:dyDescent="0.25">
      <c r="B1" s="2"/>
      <c r="C1" s="16"/>
      <c r="D1" s="2"/>
      <c r="E1" s="2"/>
      <c r="F1" s="2"/>
      <c r="G1" s="2"/>
      <c r="H1" s="2"/>
      <c r="I1" s="2"/>
    </row>
    <row r="2" spans="2:10" ht="15.75" customHeight="1" x14ac:dyDescent="0.25">
      <c r="B2" s="199" t="s">
        <v>12</v>
      </c>
      <c r="C2" s="199"/>
      <c r="D2" s="199"/>
      <c r="E2" s="199"/>
      <c r="F2" s="199"/>
      <c r="G2" s="199"/>
      <c r="H2" s="199"/>
      <c r="I2" s="199"/>
      <c r="J2" s="199"/>
    </row>
    <row r="3" spans="2:10" ht="18" x14ac:dyDescent="0.25">
      <c r="B3" s="2"/>
      <c r="C3" s="16"/>
      <c r="D3" s="2"/>
      <c r="E3" s="2"/>
      <c r="F3" s="2"/>
      <c r="G3" s="2"/>
      <c r="H3" s="3"/>
      <c r="I3" s="3"/>
    </row>
    <row r="4" spans="2:10" ht="18" customHeight="1" x14ac:dyDescent="0.25">
      <c r="B4" s="199" t="s">
        <v>62</v>
      </c>
      <c r="C4" s="199"/>
      <c r="D4" s="199"/>
      <c r="E4" s="199"/>
      <c r="F4" s="199"/>
      <c r="G4" s="199"/>
      <c r="H4" s="199"/>
      <c r="I4" s="199"/>
      <c r="J4" s="199"/>
    </row>
    <row r="5" spans="2:10" ht="18" x14ac:dyDescent="0.25">
      <c r="B5" s="2"/>
      <c r="C5" s="16"/>
      <c r="D5" s="2"/>
      <c r="E5" s="2"/>
      <c r="F5" s="2"/>
      <c r="G5" s="2"/>
      <c r="H5" s="3"/>
      <c r="I5" s="3"/>
    </row>
    <row r="6" spans="2:10" ht="15.75" customHeight="1" x14ac:dyDescent="0.25">
      <c r="B6" s="199" t="s">
        <v>18</v>
      </c>
      <c r="C6" s="199"/>
      <c r="D6" s="199"/>
      <c r="E6" s="199"/>
      <c r="F6" s="199"/>
      <c r="G6" s="199"/>
      <c r="H6" s="199"/>
      <c r="I6" s="199"/>
      <c r="J6" s="199"/>
    </row>
    <row r="7" spans="2:10" ht="18" x14ac:dyDescent="0.25">
      <c r="B7" s="2"/>
      <c r="C7" s="16"/>
      <c r="D7" s="2"/>
      <c r="E7" s="2"/>
      <c r="F7" s="2"/>
      <c r="G7" s="2"/>
      <c r="H7" s="3"/>
      <c r="I7" s="3"/>
    </row>
    <row r="8" spans="2:10" ht="25.5" x14ac:dyDescent="0.25">
      <c r="B8" s="196" t="s">
        <v>7</v>
      </c>
      <c r="C8" s="197"/>
      <c r="D8" s="198"/>
      <c r="E8" s="39" t="s">
        <v>356</v>
      </c>
      <c r="F8" s="39" t="s">
        <v>331</v>
      </c>
      <c r="G8" s="39" t="s">
        <v>330</v>
      </c>
      <c r="H8" s="39" t="s">
        <v>357</v>
      </c>
      <c r="I8" s="39" t="s">
        <v>17</v>
      </c>
      <c r="J8" s="39" t="s">
        <v>48</v>
      </c>
    </row>
    <row r="9" spans="2:10" ht="16.5" customHeight="1" x14ac:dyDescent="0.25">
      <c r="B9" s="196">
        <v>1</v>
      </c>
      <c r="C9" s="197"/>
      <c r="D9" s="198"/>
      <c r="E9" s="39">
        <v>2</v>
      </c>
      <c r="F9" s="39">
        <v>3</v>
      </c>
      <c r="G9" s="39">
        <v>4</v>
      </c>
      <c r="H9" s="39">
        <v>5</v>
      </c>
      <c r="I9" s="39" t="s">
        <v>19</v>
      </c>
      <c r="J9" s="39" t="s">
        <v>93</v>
      </c>
    </row>
    <row r="10" spans="2:10" x14ac:dyDescent="0.25">
      <c r="B10" s="5"/>
      <c r="C10" s="5"/>
      <c r="D10" s="5" t="s">
        <v>21</v>
      </c>
      <c r="E10" s="58">
        <f>SUM(E11+E42)</f>
        <v>2078801.75</v>
      </c>
      <c r="F10" s="64">
        <f>SUM(F11+F42+F45)</f>
        <v>2611918</v>
      </c>
      <c r="G10" s="64">
        <v>0</v>
      </c>
      <c r="H10" s="78">
        <f>SUM(H11+H42)</f>
        <v>2542309.96</v>
      </c>
      <c r="I10" s="66">
        <f>H10/E10*100</f>
        <v>122.29689339062755</v>
      </c>
      <c r="J10" s="66">
        <f>H10/F10*100</f>
        <v>97.334983716946695</v>
      </c>
    </row>
    <row r="11" spans="2:10" s="36" customFormat="1" ht="15.75" customHeight="1" x14ac:dyDescent="0.25">
      <c r="B11" s="5">
        <v>6</v>
      </c>
      <c r="C11" s="5">
        <v>6</v>
      </c>
      <c r="D11" s="5" t="s">
        <v>2</v>
      </c>
      <c r="E11" s="58">
        <f>SUM(E12+E20+E26+E29+E35+E39)</f>
        <v>2078801.75</v>
      </c>
      <c r="F11" s="58">
        <f>SUM(F12+F20+F26+F29+F35+F39)</f>
        <v>2586610</v>
      </c>
      <c r="G11" s="58">
        <v>0</v>
      </c>
      <c r="H11" s="124">
        <f>SUM(H12+H20+H26+H29+H35+H39)</f>
        <v>2537309.96</v>
      </c>
      <c r="I11" s="79">
        <f>H11/E11*100</f>
        <v>122.05637021423519</v>
      </c>
      <c r="J11" s="79">
        <f>H11/F11*100</f>
        <v>98.094028864034385</v>
      </c>
    </row>
    <row r="12" spans="2:10" s="36" customFormat="1" ht="25.5" x14ac:dyDescent="0.25">
      <c r="B12" s="5"/>
      <c r="C12" s="5">
        <v>63</v>
      </c>
      <c r="D12" s="5" t="s">
        <v>22</v>
      </c>
      <c r="E12" s="58">
        <f>SUM(E13+E15+E18)</f>
        <v>1859645.74</v>
      </c>
      <c r="F12" s="58">
        <f>SUM(F15)</f>
        <v>2273453</v>
      </c>
      <c r="G12" s="58">
        <v>0</v>
      </c>
      <c r="H12" s="124">
        <f>SUM(H13+H15+H18)</f>
        <v>2244996.46</v>
      </c>
      <c r="I12" s="79">
        <f>H12/E12*100</f>
        <v>120.72172735437235</v>
      </c>
      <c r="J12" s="79">
        <f>H12/F12*100</f>
        <v>98.748311929034813</v>
      </c>
    </row>
    <row r="13" spans="2:10" x14ac:dyDescent="0.25">
      <c r="B13" s="6"/>
      <c r="C13" s="6">
        <v>634</v>
      </c>
      <c r="D13" s="6" t="s">
        <v>78</v>
      </c>
      <c r="E13" s="64">
        <v>0</v>
      </c>
      <c r="F13" s="64">
        <v>0</v>
      </c>
      <c r="G13" s="64">
        <v>0</v>
      </c>
      <c r="H13" s="125">
        <v>23954.04</v>
      </c>
      <c r="I13" s="66">
        <v>0</v>
      </c>
      <c r="J13" s="66">
        <v>0</v>
      </c>
    </row>
    <row r="14" spans="2:10" x14ac:dyDescent="0.25">
      <c r="B14" s="6"/>
      <c r="C14" s="6">
        <v>6341</v>
      </c>
      <c r="D14" s="6" t="s">
        <v>77</v>
      </c>
      <c r="E14" s="64">
        <v>0</v>
      </c>
      <c r="F14" s="64">
        <v>0</v>
      </c>
      <c r="G14" s="64">
        <v>0</v>
      </c>
      <c r="H14" s="78">
        <v>23954.04</v>
      </c>
      <c r="I14" s="79">
        <v>0</v>
      </c>
      <c r="J14" s="66">
        <v>0</v>
      </c>
    </row>
    <row r="15" spans="2:10" x14ac:dyDescent="0.25">
      <c r="B15" s="6"/>
      <c r="C15" s="6">
        <v>636</v>
      </c>
      <c r="D15" s="6" t="s">
        <v>370</v>
      </c>
      <c r="E15" s="64">
        <f>SUM(E16:E17)</f>
        <v>1859645.74</v>
      </c>
      <c r="F15" s="64">
        <v>2273453</v>
      </c>
      <c r="G15" s="64">
        <v>0</v>
      </c>
      <c r="H15" s="78">
        <f>SUM(H16:H17)</f>
        <v>2219845.16</v>
      </c>
      <c r="I15" s="79">
        <f t="shared" ref="I15:I45" si="0">H15/E15*100</f>
        <v>119.36924932810054</v>
      </c>
      <c r="J15" s="66">
        <f>H15/F15*100</f>
        <v>97.642007994007358</v>
      </c>
    </row>
    <row r="16" spans="2:10" x14ac:dyDescent="0.25">
      <c r="B16" s="6"/>
      <c r="C16" s="6">
        <v>6361</v>
      </c>
      <c r="D16" s="6" t="s">
        <v>79</v>
      </c>
      <c r="E16" s="64">
        <v>1851215.49</v>
      </c>
      <c r="F16" s="64">
        <v>0</v>
      </c>
      <c r="G16" s="64">
        <v>0</v>
      </c>
      <c r="H16" s="78">
        <v>2216600.16</v>
      </c>
      <c r="I16" s="66">
        <f t="shared" si="0"/>
        <v>119.73755470250522</v>
      </c>
      <c r="J16" s="66">
        <v>0</v>
      </c>
    </row>
    <row r="17" spans="2:10" x14ac:dyDescent="0.25">
      <c r="B17" s="6"/>
      <c r="C17" s="6">
        <v>6362</v>
      </c>
      <c r="D17" s="6" t="s">
        <v>364</v>
      </c>
      <c r="E17" s="64">
        <v>8430.25</v>
      </c>
      <c r="F17" s="64">
        <v>0</v>
      </c>
      <c r="G17" s="64">
        <v>0</v>
      </c>
      <c r="H17" s="78">
        <v>3245</v>
      </c>
      <c r="I17" s="79">
        <f t="shared" si="0"/>
        <v>38.492334153791404</v>
      </c>
      <c r="J17" s="79">
        <v>0</v>
      </c>
    </row>
    <row r="18" spans="2:10" x14ac:dyDescent="0.25">
      <c r="B18" s="6"/>
      <c r="C18" s="6">
        <v>639</v>
      </c>
      <c r="D18" s="6" t="s">
        <v>371</v>
      </c>
      <c r="E18" s="64">
        <v>0</v>
      </c>
      <c r="F18" s="64">
        <v>0</v>
      </c>
      <c r="G18" s="64">
        <v>0</v>
      </c>
      <c r="H18" s="78">
        <v>1197.26</v>
      </c>
      <c r="I18" s="79">
        <v>0</v>
      </c>
      <c r="J18" s="79">
        <v>0</v>
      </c>
    </row>
    <row r="19" spans="2:10" x14ac:dyDescent="0.25">
      <c r="B19" s="6"/>
      <c r="C19" s="6">
        <v>6391</v>
      </c>
      <c r="D19" s="6" t="s">
        <v>365</v>
      </c>
      <c r="E19" s="64">
        <v>0</v>
      </c>
      <c r="F19" s="64">
        <v>0</v>
      </c>
      <c r="G19" s="64">
        <v>0</v>
      </c>
      <c r="H19" s="78">
        <v>1197.26</v>
      </c>
      <c r="I19" s="66">
        <v>0</v>
      </c>
      <c r="J19" s="66">
        <v>0</v>
      </c>
    </row>
    <row r="20" spans="2:10" s="36" customFormat="1" x14ac:dyDescent="0.25">
      <c r="B20" s="25"/>
      <c r="C20" s="25">
        <v>64</v>
      </c>
      <c r="D20" s="25" t="s">
        <v>89</v>
      </c>
      <c r="E20" s="58">
        <f>SUM(E21+E24)</f>
        <v>120</v>
      </c>
      <c r="F20" s="58">
        <v>200</v>
      </c>
      <c r="G20" s="58">
        <v>0</v>
      </c>
      <c r="H20" s="124">
        <f>SUM(H21+H24)</f>
        <v>80.180000000000007</v>
      </c>
      <c r="I20" s="79">
        <f t="shared" si="0"/>
        <v>66.816666666666663</v>
      </c>
      <c r="J20" s="66">
        <v>0</v>
      </c>
    </row>
    <row r="21" spans="2:10" x14ac:dyDescent="0.25">
      <c r="B21" s="6"/>
      <c r="C21" s="6">
        <v>641</v>
      </c>
      <c r="D21" s="6" t="s">
        <v>90</v>
      </c>
      <c r="E21" s="64">
        <f>SUM(E22:E23)</f>
        <v>0</v>
      </c>
      <c r="F21" s="64">
        <v>0</v>
      </c>
      <c r="G21" s="64">
        <v>0</v>
      </c>
      <c r="H21" s="78">
        <f>SUM(H22:H23)</f>
        <v>0.18000000000000002</v>
      </c>
      <c r="I21" s="79">
        <v>0</v>
      </c>
      <c r="J21" s="66">
        <v>0</v>
      </c>
    </row>
    <row r="22" spans="2:10" x14ac:dyDescent="0.25">
      <c r="B22" s="6"/>
      <c r="C22" s="6">
        <v>6413</v>
      </c>
      <c r="D22" s="6" t="s">
        <v>366</v>
      </c>
      <c r="E22" s="64">
        <v>0</v>
      </c>
      <c r="F22" s="64">
        <v>0</v>
      </c>
      <c r="G22" s="64">
        <v>0</v>
      </c>
      <c r="H22" s="78">
        <v>0.14000000000000001</v>
      </c>
      <c r="I22" s="66">
        <v>0</v>
      </c>
      <c r="J22" s="66">
        <v>0</v>
      </c>
    </row>
    <row r="23" spans="2:10" x14ac:dyDescent="0.25">
      <c r="B23" s="6"/>
      <c r="C23" s="6">
        <v>6419</v>
      </c>
      <c r="D23" s="6" t="s">
        <v>367</v>
      </c>
      <c r="E23" s="64">
        <v>0</v>
      </c>
      <c r="F23" s="64">
        <v>0</v>
      </c>
      <c r="G23" s="64">
        <v>0</v>
      </c>
      <c r="H23" s="78">
        <v>0.04</v>
      </c>
      <c r="I23" s="79">
        <v>0</v>
      </c>
      <c r="J23" s="79">
        <v>0</v>
      </c>
    </row>
    <row r="24" spans="2:10" x14ac:dyDescent="0.25">
      <c r="B24" s="6"/>
      <c r="C24" s="6">
        <v>642</v>
      </c>
      <c r="D24" s="6" t="s">
        <v>336</v>
      </c>
      <c r="E24" s="64">
        <v>120</v>
      </c>
      <c r="F24" s="64">
        <v>200</v>
      </c>
      <c r="G24" s="64">
        <v>0</v>
      </c>
      <c r="H24" s="78">
        <v>80</v>
      </c>
      <c r="I24" s="79">
        <f t="shared" si="0"/>
        <v>66.666666666666657</v>
      </c>
      <c r="J24" s="79">
        <f t="shared" ref="J24" si="1">H24/F24*100</f>
        <v>40</v>
      </c>
    </row>
    <row r="25" spans="2:10" x14ac:dyDescent="0.25">
      <c r="B25" s="6"/>
      <c r="C25" s="6">
        <v>6422</v>
      </c>
      <c r="D25" s="6" t="s">
        <v>368</v>
      </c>
      <c r="E25" s="64">
        <v>120</v>
      </c>
      <c r="F25" s="64">
        <v>0</v>
      </c>
      <c r="G25" s="64">
        <v>0</v>
      </c>
      <c r="H25" s="78">
        <v>80</v>
      </c>
      <c r="I25" s="66">
        <f t="shared" si="0"/>
        <v>66.666666666666657</v>
      </c>
      <c r="J25" s="66">
        <v>0</v>
      </c>
    </row>
    <row r="26" spans="2:10" s="36" customFormat="1" x14ac:dyDescent="0.25">
      <c r="B26" s="25"/>
      <c r="C26" s="25">
        <v>65</v>
      </c>
      <c r="D26" s="25" t="s">
        <v>372</v>
      </c>
      <c r="E26" s="58">
        <v>1787.21</v>
      </c>
      <c r="F26" s="58">
        <v>2010</v>
      </c>
      <c r="G26" s="58">
        <v>0</v>
      </c>
      <c r="H26" s="124">
        <v>861.67</v>
      </c>
      <c r="I26" s="79">
        <f t="shared" si="0"/>
        <v>48.213136676719579</v>
      </c>
      <c r="J26" s="66">
        <v>0</v>
      </c>
    </row>
    <row r="27" spans="2:10" x14ac:dyDescent="0.25">
      <c r="B27" s="6"/>
      <c r="C27" s="6">
        <v>652</v>
      </c>
      <c r="D27" s="6" t="s">
        <v>80</v>
      </c>
      <c r="E27" s="64">
        <v>1787.21</v>
      </c>
      <c r="F27" s="64">
        <v>2010</v>
      </c>
      <c r="G27" s="64">
        <v>0</v>
      </c>
      <c r="H27" s="78">
        <v>861.67</v>
      </c>
      <c r="I27" s="79">
        <f t="shared" si="0"/>
        <v>48.213136676719579</v>
      </c>
      <c r="J27" s="66">
        <f t="shared" ref="J27:J30" si="2">H27/F27*100</f>
        <v>42.86915422885572</v>
      </c>
    </row>
    <row r="28" spans="2:10" x14ac:dyDescent="0.25">
      <c r="B28" s="6"/>
      <c r="C28" s="6">
        <v>6526</v>
      </c>
      <c r="D28" s="6" t="s">
        <v>81</v>
      </c>
      <c r="E28" s="64">
        <v>1787.21</v>
      </c>
      <c r="F28" s="64">
        <v>2010</v>
      </c>
      <c r="G28" s="64">
        <v>0</v>
      </c>
      <c r="H28" s="78">
        <v>861.67</v>
      </c>
      <c r="I28" s="66">
        <f t="shared" si="0"/>
        <v>48.213136676719579</v>
      </c>
      <c r="J28" s="66">
        <f t="shared" si="2"/>
        <v>42.86915422885572</v>
      </c>
    </row>
    <row r="29" spans="2:10" s="36" customFormat="1" x14ac:dyDescent="0.25">
      <c r="B29" s="25"/>
      <c r="C29" s="25">
        <v>66</v>
      </c>
      <c r="D29" s="25" t="s">
        <v>23</v>
      </c>
      <c r="E29" s="58">
        <f>SUM(E30+E32)</f>
        <v>2221.2600000000002</v>
      </c>
      <c r="F29" s="58">
        <f>SUM(F30+F32)</f>
        <v>1006</v>
      </c>
      <c r="G29" s="58">
        <v>0</v>
      </c>
      <c r="H29" s="124">
        <f>SUM(H30+H32)</f>
        <v>1617</v>
      </c>
      <c r="I29" s="79">
        <f t="shared" si="0"/>
        <v>72.796520893546898</v>
      </c>
      <c r="J29" s="79">
        <f t="shared" si="2"/>
        <v>160.73558648111333</v>
      </c>
    </row>
    <row r="30" spans="2:10" x14ac:dyDescent="0.25">
      <c r="B30" s="6"/>
      <c r="C30" s="6">
        <v>661</v>
      </c>
      <c r="D30" s="6" t="s">
        <v>373</v>
      </c>
      <c r="E30" s="64">
        <v>1626.28</v>
      </c>
      <c r="F30" s="64">
        <v>856</v>
      </c>
      <c r="G30" s="64">
        <v>0</v>
      </c>
      <c r="H30" s="78">
        <v>1467</v>
      </c>
      <c r="I30" s="79">
        <f t="shared" si="0"/>
        <v>90.205868608111757</v>
      </c>
      <c r="J30" s="79">
        <f t="shared" si="2"/>
        <v>171.37850467289718</v>
      </c>
    </row>
    <row r="31" spans="2:10" x14ac:dyDescent="0.25">
      <c r="B31" s="6"/>
      <c r="C31" s="7">
        <v>6615</v>
      </c>
      <c r="D31" s="10" t="s">
        <v>76</v>
      </c>
      <c r="E31" s="64">
        <v>1626.28</v>
      </c>
      <c r="F31" s="64">
        <v>0</v>
      </c>
      <c r="G31" s="64">
        <v>0</v>
      </c>
      <c r="H31" s="78">
        <v>1467</v>
      </c>
      <c r="I31" s="66">
        <f t="shared" si="0"/>
        <v>90.205868608111757</v>
      </c>
      <c r="J31" s="66">
        <v>0</v>
      </c>
    </row>
    <row r="32" spans="2:10" x14ac:dyDescent="0.25">
      <c r="B32" s="6"/>
      <c r="C32" s="7">
        <v>663</v>
      </c>
      <c r="D32" s="10" t="s">
        <v>82</v>
      </c>
      <c r="E32" s="64">
        <f>SUM(E33:E34)</f>
        <v>594.98</v>
      </c>
      <c r="F32" s="64">
        <v>150</v>
      </c>
      <c r="G32" s="64">
        <v>0</v>
      </c>
      <c r="H32" s="124">
        <f>SUM(H33:H34)</f>
        <v>150</v>
      </c>
      <c r="I32" s="79">
        <f t="shared" si="0"/>
        <v>25.210931459881003</v>
      </c>
      <c r="J32" s="66">
        <v>0</v>
      </c>
    </row>
    <row r="33" spans="2:10" x14ac:dyDescent="0.25">
      <c r="B33" s="6"/>
      <c r="C33" s="7">
        <v>6631</v>
      </c>
      <c r="D33" s="10" t="s">
        <v>83</v>
      </c>
      <c r="E33" s="64">
        <v>566.98</v>
      </c>
      <c r="F33" s="64">
        <v>0</v>
      </c>
      <c r="G33" s="64">
        <v>0</v>
      </c>
      <c r="H33" s="78">
        <v>150</v>
      </c>
      <c r="I33" s="79">
        <f t="shared" si="0"/>
        <v>26.455959645842885</v>
      </c>
      <c r="J33" s="66">
        <v>0</v>
      </c>
    </row>
    <row r="34" spans="2:10" x14ac:dyDescent="0.25">
      <c r="B34" s="6"/>
      <c r="C34" s="7">
        <v>6632</v>
      </c>
      <c r="D34" s="10" t="s">
        <v>84</v>
      </c>
      <c r="E34" s="64">
        <v>28</v>
      </c>
      <c r="F34" s="64">
        <v>0</v>
      </c>
      <c r="G34" s="64">
        <v>0</v>
      </c>
      <c r="H34" s="78">
        <v>0</v>
      </c>
      <c r="I34" s="66">
        <f t="shared" si="0"/>
        <v>0</v>
      </c>
      <c r="J34" s="66">
        <v>0</v>
      </c>
    </row>
    <row r="35" spans="2:10" s="36" customFormat="1" x14ac:dyDescent="0.25">
      <c r="B35" s="25"/>
      <c r="C35" s="35">
        <v>67</v>
      </c>
      <c r="D35" s="5" t="s">
        <v>85</v>
      </c>
      <c r="E35" s="58">
        <f>SUM(E36)</f>
        <v>214796.06</v>
      </c>
      <c r="F35" s="58">
        <v>309941</v>
      </c>
      <c r="G35" s="58">
        <v>0</v>
      </c>
      <c r="H35" s="124">
        <f>SUM(H36)</f>
        <v>289754.65000000002</v>
      </c>
      <c r="I35" s="79">
        <f t="shared" si="0"/>
        <v>134.89756283239089</v>
      </c>
      <c r="J35" s="79">
        <f t="shared" ref="J35:J36" si="3">H35/F35*100</f>
        <v>93.487034629171362</v>
      </c>
    </row>
    <row r="36" spans="2:10" ht="25.5" x14ac:dyDescent="0.25">
      <c r="B36" s="6"/>
      <c r="C36" s="7">
        <v>671</v>
      </c>
      <c r="D36" s="10" t="s">
        <v>86</v>
      </c>
      <c r="E36" s="64">
        <f>SUM(E37:E38)</f>
        <v>214796.06</v>
      </c>
      <c r="F36" s="64">
        <v>309941</v>
      </c>
      <c r="G36" s="64">
        <v>0</v>
      </c>
      <c r="H36" s="136">
        <f>SUM(H37:H38)</f>
        <v>289754.65000000002</v>
      </c>
      <c r="I36" s="79">
        <f t="shared" si="0"/>
        <v>134.89756283239089</v>
      </c>
      <c r="J36" s="79">
        <f t="shared" si="3"/>
        <v>93.487034629171362</v>
      </c>
    </row>
    <row r="37" spans="2:10" x14ac:dyDescent="0.25">
      <c r="B37" s="6"/>
      <c r="C37" s="7">
        <v>6711</v>
      </c>
      <c r="D37" s="10" t="s">
        <v>87</v>
      </c>
      <c r="E37" s="64">
        <v>213546.06</v>
      </c>
      <c r="F37" s="64">
        <v>0</v>
      </c>
      <c r="G37" s="64">
        <v>0</v>
      </c>
      <c r="H37" s="78">
        <v>289754.65000000002</v>
      </c>
      <c r="I37" s="66">
        <f t="shared" si="0"/>
        <v>135.68719085709191</v>
      </c>
      <c r="J37" s="66">
        <v>0</v>
      </c>
    </row>
    <row r="38" spans="2:10" x14ac:dyDescent="0.25">
      <c r="B38" s="6"/>
      <c r="C38" s="7">
        <v>6712</v>
      </c>
      <c r="D38" s="10" t="s">
        <v>88</v>
      </c>
      <c r="E38" s="64">
        <v>1250</v>
      </c>
      <c r="F38" s="64">
        <v>0</v>
      </c>
      <c r="G38" s="64">
        <v>0</v>
      </c>
      <c r="H38" s="66">
        <v>0</v>
      </c>
      <c r="I38" s="79">
        <f t="shared" si="0"/>
        <v>0</v>
      </c>
      <c r="J38" s="66">
        <v>0</v>
      </c>
    </row>
    <row r="39" spans="2:10" s="36" customFormat="1" x14ac:dyDescent="0.25">
      <c r="B39" s="25"/>
      <c r="C39" s="35">
        <v>68</v>
      </c>
      <c r="D39" s="5" t="s">
        <v>91</v>
      </c>
      <c r="E39" s="58">
        <v>231.48</v>
      </c>
      <c r="F39" s="58">
        <v>0</v>
      </c>
      <c r="G39" s="58">
        <v>0</v>
      </c>
      <c r="H39" s="79">
        <v>0</v>
      </c>
      <c r="I39" s="79">
        <f t="shared" si="0"/>
        <v>0</v>
      </c>
      <c r="J39" s="66">
        <v>0</v>
      </c>
    </row>
    <row r="40" spans="2:10" x14ac:dyDescent="0.25">
      <c r="B40" s="6"/>
      <c r="C40" s="7">
        <v>683</v>
      </c>
      <c r="D40" s="10" t="s">
        <v>92</v>
      </c>
      <c r="E40" s="64">
        <v>231.48</v>
      </c>
      <c r="F40" s="64">
        <v>0</v>
      </c>
      <c r="G40" s="64">
        <v>0</v>
      </c>
      <c r="H40" s="66">
        <v>0</v>
      </c>
      <c r="I40" s="66">
        <f t="shared" si="0"/>
        <v>0</v>
      </c>
      <c r="J40" s="66">
        <v>0</v>
      </c>
    </row>
    <row r="41" spans="2:10" x14ac:dyDescent="0.25">
      <c r="B41" s="6"/>
      <c r="C41" s="7"/>
      <c r="D41" s="10" t="s">
        <v>92</v>
      </c>
      <c r="E41" s="64">
        <v>0</v>
      </c>
      <c r="F41" s="64">
        <v>0</v>
      </c>
      <c r="G41" s="64">
        <v>0</v>
      </c>
      <c r="H41" s="79">
        <v>0</v>
      </c>
      <c r="I41" s="79">
        <v>0</v>
      </c>
      <c r="J41" s="79">
        <v>0</v>
      </c>
    </row>
    <row r="42" spans="2:10" s="36" customFormat="1" x14ac:dyDescent="0.25">
      <c r="B42" s="25">
        <v>7</v>
      </c>
      <c r="C42" s="35">
        <v>7</v>
      </c>
      <c r="D42" s="5" t="s">
        <v>3</v>
      </c>
      <c r="E42" s="58">
        <v>0</v>
      </c>
      <c r="F42" s="58">
        <v>5000</v>
      </c>
      <c r="G42" s="58">
        <v>0</v>
      </c>
      <c r="H42" s="79">
        <v>5000</v>
      </c>
      <c r="I42" s="79">
        <v>0</v>
      </c>
      <c r="J42" s="79">
        <f t="shared" ref="J42" si="4">H42/F42*100</f>
        <v>100</v>
      </c>
    </row>
    <row r="43" spans="2:10" x14ac:dyDescent="0.25">
      <c r="B43" s="6"/>
      <c r="C43" s="6">
        <v>711</v>
      </c>
      <c r="D43" s="30" t="s">
        <v>333</v>
      </c>
      <c r="E43" s="64">
        <v>0</v>
      </c>
      <c r="F43" s="64">
        <v>5000</v>
      </c>
      <c r="G43" s="64">
        <v>0</v>
      </c>
      <c r="H43" s="79">
        <v>5000</v>
      </c>
      <c r="I43" s="66">
        <v>0</v>
      </c>
      <c r="J43" s="66">
        <v>0</v>
      </c>
    </row>
    <row r="44" spans="2:10" x14ac:dyDescent="0.25">
      <c r="B44" s="6"/>
      <c r="C44" s="6">
        <v>7111</v>
      </c>
      <c r="D44" s="30" t="s">
        <v>334</v>
      </c>
      <c r="E44" s="64">
        <v>0</v>
      </c>
      <c r="F44" s="64">
        <v>5000</v>
      </c>
      <c r="G44" s="64">
        <v>0</v>
      </c>
      <c r="H44" s="66">
        <v>5000</v>
      </c>
      <c r="I44" s="79">
        <v>0</v>
      </c>
      <c r="J44" s="66">
        <v>0</v>
      </c>
    </row>
    <row r="45" spans="2:10" s="36" customFormat="1" x14ac:dyDescent="0.25">
      <c r="B45" s="5"/>
      <c r="C45" s="5">
        <v>9221</v>
      </c>
      <c r="D45" s="23" t="s">
        <v>139</v>
      </c>
      <c r="E45" s="58">
        <v>23751.43</v>
      </c>
      <c r="F45" s="58">
        <v>20308</v>
      </c>
      <c r="G45" s="137">
        <v>0</v>
      </c>
      <c r="H45" s="79">
        <v>6185.21</v>
      </c>
      <c r="I45" s="79">
        <f t="shared" si="0"/>
        <v>26.041421505989327</v>
      </c>
      <c r="J45" s="66">
        <f t="shared" ref="J45" si="5">H45/F45*100</f>
        <v>30.457012014969472</v>
      </c>
    </row>
    <row r="46" spans="2:10" ht="25.5" x14ac:dyDescent="0.25">
      <c r="B46" s="196" t="s">
        <v>7</v>
      </c>
      <c r="C46" s="197"/>
      <c r="D46" s="198"/>
      <c r="E46" s="80" t="s">
        <v>356</v>
      </c>
      <c r="F46" s="80" t="s">
        <v>331</v>
      </c>
      <c r="G46" s="80" t="s">
        <v>330</v>
      </c>
      <c r="H46" s="80" t="s">
        <v>358</v>
      </c>
      <c r="I46" s="80" t="s">
        <v>17</v>
      </c>
      <c r="J46" s="80" t="s">
        <v>48</v>
      </c>
    </row>
    <row r="47" spans="2:10" ht="12.75" customHeight="1" x14ac:dyDescent="0.25">
      <c r="B47" s="196">
        <v>1</v>
      </c>
      <c r="C47" s="197"/>
      <c r="D47" s="198"/>
      <c r="E47" s="80">
        <v>2</v>
      </c>
      <c r="F47" s="80">
        <v>3</v>
      </c>
      <c r="G47" s="80">
        <v>4</v>
      </c>
      <c r="H47" s="80">
        <v>5</v>
      </c>
      <c r="I47" s="80" t="s">
        <v>19</v>
      </c>
      <c r="J47" s="80" t="s">
        <v>93</v>
      </c>
    </row>
    <row r="48" spans="2:10" x14ac:dyDescent="0.25">
      <c r="B48" s="5"/>
      <c r="C48" s="5"/>
      <c r="D48" s="5" t="s">
        <v>8</v>
      </c>
      <c r="E48" s="64">
        <f>SUM(E49+E97)</f>
        <v>2093286.2400000005</v>
      </c>
      <c r="F48" s="64">
        <f>SUM(F49+F97)</f>
        <v>2611918</v>
      </c>
      <c r="G48" s="64">
        <v>0</v>
      </c>
      <c r="H48" s="78">
        <f>SUM(H49+H97)</f>
        <v>2503967.0299999998</v>
      </c>
      <c r="I48" s="66">
        <f>H48/E48*100</f>
        <v>119.61895044033726</v>
      </c>
      <c r="J48" s="66">
        <f>H48/F48*100</f>
        <v>95.866984721572408</v>
      </c>
    </row>
    <row r="49" spans="2:10" s="36" customFormat="1" x14ac:dyDescent="0.25">
      <c r="B49" s="5">
        <v>3</v>
      </c>
      <c r="C49" s="5">
        <v>3</v>
      </c>
      <c r="D49" s="5" t="s">
        <v>4</v>
      </c>
      <c r="E49" s="58">
        <f>SUM(E50+E59+E87+E91+E95)</f>
        <v>2087161.4200000004</v>
      </c>
      <c r="F49" s="58">
        <f>SUM(F50+F59+F87+F91+F95)</f>
        <v>2607663</v>
      </c>
      <c r="G49" s="58">
        <v>0</v>
      </c>
      <c r="H49" s="124">
        <f>SUM(H50+H59+H87+H91+H95)</f>
        <v>2490557.6399999997</v>
      </c>
      <c r="I49" s="79">
        <f>H49/E49*100</f>
        <v>119.327504625876</v>
      </c>
      <c r="J49" s="79">
        <f>H49/F49*100</f>
        <v>95.509183510292544</v>
      </c>
    </row>
    <row r="50" spans="2:10" s="36" customFormat="1" x14ac:dyDescent="0.25">
      <c r="B50" s="5"/>
      <c r="C50" s="5">
        <v>31</v>
      </c>
      <c r="D50" s="5" t="s">
        <v>5</v>
      </c>
      <c r="E50" s="58">
        <f>SUM(E51+E55+E56)</f>
        <v>1724861.7200000002</v>
      </c>
      <c r="F50" s="58">
        <f>SUM(F51+F55+F56)</f>
        <v>2124216</v>
      </c>
      <c r="G50" s="58">
        <v>0</v>
      </c>
      <c r="H50" s="79">
        <f>SUM(H51+H55+H56)</f>
        <v>2082540.18</v>
      </c>
      <c r="I50" s="79">
        <f>H50/E50*100</f>
        <v>120.73664548599292</v>
      </c>
      <c r="J50" s="79">
        <f>H50/F50*100</f>
        <v>98.038061101130964</v>
      </c>
    </row>
    <row r="51" spans="2:10" x14ac:dyDescent="0.25">
      <c r="B51" s="6"/>
      <c r="C51" s="6">
        <v>311</v>
      </c>
      <c r="D51" s="6" t="s">
        <v>25</v>
      </c>
      <c r="E51" s="64">
        <f>SUM(E52:E54)</f>
        <v>1406316.61</v>
      </c>
      <c r="F51" s="64">
        <v>1758787</v>
      </c>
      <c r="G51" s="64">
        <v>0</v>
      </c>
      <c r="H51" s="66">
        <f>SUM(H52:H54)</f>
        <v>1721436.21</v>
      </c>
      <c r="I51" s="66">
        <f>H51/E51*100</f>
        <v>122.40744351302229</v>
      </c>
      <c r="J51" s="66">
        <f>H51/F51*100</f>
        <v>97.87633238135146</v>
      </c>
    </row>
    <row r="52" spans="2:10" x14ac:dyDescent="0.25">
      <c r="B52" s="6"/>
      <c r="C52" s="6">
        <v>3111</v>
      </c>
      <c r="D52" s="6" t="s">
        <v>26</v>
      </c>
      <c r="E52" s="64">
        <v>1377754.19</v>
      </c>
      <c r="F52" s="64">
        <v>0</v>
      </c>
      <c r="G52" s="64">
        <v>0</v>
      </c>
      <c r="H52" s="66">
        <v>1697384.75</v>
      </c>
      <c r="I52" s="66">
        <f t="shared" ref="I52:I108" si="6">H52/E52*100</f>
        <v>123.1993894353535</v>
      </c>
      <c r="J52" s="66">
        <v>0</v>
      </c>
    </row>
    <row r="53" spans="2:10" x14ac:dyDescent="0.25">
      <c r="B53" s="6"/>
      <c r="C53" s="6">
        <v>3113</v>
      </c>
      <c r="D53" s="6" t="s">
        <v>94</v>
      </c>
      <c r="E53" s="64">
        <v>16987.3</v>
      </c>
      <c r="F53" s="64">
        <v>0</v>
      </c>
      <c r="G53" s="64">
        <v>0</v>
      </c>
      <c r="H53" s="66">
        <v>10002.98</v>
      </c>
      <c r="I53" s="79">
        <f t="shared" si="6"/>
        <v>58.885049419272036</v>
      </c>
      <c r="J53" s="79">
        <v>0</v>
      </c>
    </row>
    <row r="54" spans="2:10" x14ac:dyDescent="0.25">
      <c r="B54" s="6"/>
      <c r="C54" s="6">
        <v>3114</v>
      </c>
      <c r="D54" s="6" t="s">
        <v>95</v>
      </c>
      <c r="E54" s="64">
        <v>11575.12</v>
      </c>
      <c r="F54" s="64">
        <v>0</v>
      </c>
      <c r="G54" s="64">
        <v>0</v>
      </c>
      <c r="H54" s="66">
        <v>14048.48</v>
      </c>
      <c r="I54" s="79">
        <f t="shared" si="6"/>
        <v>121.36789942566469</v>
      </c>
      <c r="J54" s="79">
        <v>0</v>
      </c>
    </row>
    <row r="55" spans="2:10" x14ac:dyDescent="0.25">
      <c r="B55" s="6"/>
      <c r="C55" s="6">
        <v>312</v>
      </c>
      <c r="D55" s="6" t="s">
        <v>96</v>
      </c>
      <c r="E55" s="64">
        <v>85199.32</v>
      </c>
      <c r="F55" s="64">
        <v>76841</v>
      </c>
      <c r="G55" s="64">
        <v>0</v>
      </c>
      <c r="H55" s="66">
        <v>76694.14</v>
      </c>
      <c r="I55" s="66">
        <f t="shared" si="6"/>
        <v>90.017314692182978</v>
      </c>
      <c r="J55" s="66">
        <f t="shared" ref="J55:J108" si="7">H55/F55*100</f>
        <v>99.808878072903781</v>
      </c>
    </row>
    <row r="56" spans="2:10" x14ac:dyDescent="0.25">
      <c r="B56" s="6"/>
      <c r="C56" s="6">
        <v>313</v>
      </c>
      <c r="D56" s="6" t="s">
        <v>97</v>
      </c>
      <c r="E56" s="64">
        <f>SUM(E57:E58)</f>
        <v>233345.79</v>
      </c>
      <c r="F56" s="64">
        <v>288588</v>
      </c>
      <c r="G56" s="64">
        <v>0</v>
      </c>
      <c r="H56" s="66">
        <f>SUM(H57:H58)</f>
        <v>284409.83</v>
      </c>
      <c r="I56" s="66">
        <f t="shared" si="6"/>
        <v>121.88342030940433</v>
      </c>
      <c r="J56" s="66">
        <f t="shared" si="7"/>
        <v>98.552202447780232</v>
      </c>
    </row>
    <row r="57" spans="2:10" x14ac:dyDescent="0.25">
      <c r="B57" s="6"/>
      <c r="C57" s="6">
        <v>3132</v>
      </c>
      <c r="D57" s="6" t="s">
        <v>98</v>
      </c>
      <c r="E57" s="64">
        <v>233345.79</v>
      </c>
      <c r="F57" s="64">
        <v>0</v>
      </c>
      <c r="G57" s="64">
        <v>0</v>
      </c>
      <c r="H57" s="66">
        <v>284409.83</v>
      </c>
      <c r="I57" s="79">
        <f t="shared" si="6"/>
        <v>121.88342030940433</v>
      </c>
      <c r="J57" s="79">
        <v>0</v>
      </c>
    </row>
    <row r="58" spans="2:10" x14ac:dyDescent="0.25">
      <c r="B58" s="6"/>
      <c r="C58" s="6">
        <v>3133</v>
      </c>
      <c r="D58" s="6" t="s">
        <v>99</v>
      </c>
      <c r="E58" s="64">
        <v>0</v>
      </c>
      <c r="F58" s="64">
        <v>0</v>
      </c>
      <c r="G58" s="64">
        <v>0</v>
      </c>
      <c r="H58" s="66">
        <v>0</v>
      </c>
      <c r="I58" s="79">
        <v>0</v>
      </c>
      <c r="J58" s="79">
        <v>0</v>
      </c>
    </row>
    <row r="59" spans="2:10" s="36" customFormat="1" x14ac:dyDescent="0.25">
      <c r="B59" s="25"/>
      <c r="C59" s="35">
        <v>32</v>
      </c>
      <c r="D59" s="25" t="s">
        <v>13</v>
      </c>
      <c r="E59" s="58">
        <f>SUM(E60+E65+E71+E80+E81)</f>
        <v>297370.82</v>
      </c>
      <c r="F59" s="58">
        <f>SUM(F60+F65+F71+F80+F81)</f>
        <v>416929</v>
      </c>
      <c r="G59" s="58">
        <v>0</v>
      </c>
      <c r="H59" s="79">
        <f>SUM(H60+H65+H71+H80+H81)</f>
        <v>339574.24</v>
      </c>
      <c r="I59" s="66">
        <f t="shared" si="6"/>
        <v>114.19218603896644</v>
      </c>
      <c r="J59" s="66">
        <f t="shared" si="7"/>
        <v>81.446538859134293</v>
      </c>
    </row>
    <row r="60" spans="2:10" s="36" customFormat="1" x14ac:dyDescent="0.25">
      <c r="B60" s="25"/>
      <c r="C60" s="25">
        <v>321</v>
      </c>
      <c r="D60" s="25" t="s">
        <v>27</v>
      </c>
      <c r="E60" s="58">
        <f>SUM(E61:E64)</f>
        <v>39526.730000000003</v>
      </c>
      <c r="F60" s="58">
        <v>38116</v>
      </c>
      <c r="G60" s="58">
        <v>0</v>
      </c>
      <c r="H60" s="79">
        <f>SUM(H61:H64)</f>
        <v>37460.400000000001</v>
      </c>
      <c r="I60" s="66">
        <f t="shared" si="6"/>
        <v>94.772322425862185</v>
      </c>
      <c r="J60" s="66">
        <f t="shared" si="7"/>
        <v>98.27998740686327</v>
      </c>
    </row>
    <row r="61" spans="2:10" x14ac:dyDescent="0.25">
      <c r="B61" s="6"/>
      <c r="C61" s="6">
        <v>3211</v>
      </c>
      <c r="D61" s="30" t="s">
        <v>28</v>
      </c>
      <c r="E61" s="64">
        <v>6088.83</v>
      </c>
      <c r="F61" s="64">
        <v>0</v>
      </c>
      <c r="G61" s="64">
        <v>0</v>
      </c>
      <c r="H61" s="66">
        <v>5355.58</v>
      </c>
      <c r="I61" s="79">
        <f t="shared" si="6"/>
        <v>87.957456522845931</v>
      </c>
      <c r="J61" s="79">
        <v>0</v>
      </c>
    </row>
    <row r="62" spans="2:10" x14ac:dyDescent="0.25">
      <c r="B62" s="6"/>
      <c r="C62" s="7">
        <v>3212</v>
      </c>
      <c r="D62" s="7" t="s">
        <v>100</v>
      </c>
      <c r="E62" s="64">
        <v>33150.92</v>
      </c>
      <c r="F62" s="64">
        <v>0</v>
      </c>
      <c r="G62" s="64">
        <v>0</v>
      </c>
      <c r="H62" s="66">
        <v>32074.82</v>
      </c>
      <c r="I62" s="79">
        <f t="shared" si="6"/>
        <v>96.753936240683529</v>
      </c>
      <c r="J62" s="79">
        <v>0</v>
      </c>
    </row>
    <row r="63" spans="2:10" x14ac:dyDescent="0.25">
      <c r="B63" s="6"/>
      <c r="C63" s="7">
        <v>3213</v>
      </c>
      <c r="D63" s="7" t="s">
        <v>101</v>
      </c>
      <c r="E63" s="64">
        <v>0</v>
      </c>
      <c r="F63" s="64">
        <v>0</v>
      </c>
      <c r="G63" s="64">
        <v>0</v>
      </c>
      <c r="H63" s="66">
        <v>30</v>
      </c>
      <c r="I63" s="66">
        <v>0</v>
      </c>
      <c r="J63" s="66">
        <v>0</v>
      </c>
    </row>
    <row r="64" spans="2:10" x14ac:dyDescent="0.25">
      <c r="B64" s="6"/>
      <c r="C64" s="7">
        <v>3214</v>
      </c>
      <c r="D64" s="7" t="s">
        <v>102</v>
      </c>
      <c r="E64" s="64">
        <v>286.98</v>
      </c>
      <c r="F64" s="64">
        <v>0</v>
      </c>
      <c r="G64" s="64">
        <v>0</v>
      </c>
      <c r="H64" s="66">
        <v>0</v>
      </c>
      <c r="I64" s="66">
        <f t="shared" si="6"/>
        <v>0</v>
      </c>
      <c r="J64" s="66">
        <v>0</v>
      </c>
    </row>
    <row r="65" spans="2:10" s="36" customFormat="1" x14ac:dyDescent="0.25">
      <c r="B65" s="25"/>
      <c r="C65" s="138">
        <v>322</v>
      </c>
      <c r="D65" s="138" t="s">
        <v>103</v>
      </c>
      <c r="E65" s="139">
        <f>SUM(E66:E70)</f>
        <v>156560.94</v>
      </c>
      <c r="F65" s="140">
        <v>234617</v>
      </c>
      <c r="G65" s="139">
        <v>0</v>
      </c>
      <c r="H65" s="141">
        <f>SUM(H66:H70)</f>
        <v>169291.6</v>
      </c>
      <c r="I65" s="79">
        <f t="shared" si="6"/>
        <v>108.13144070289817</v>
      </c>
      <c r="J65" s="79">
        <f t="shared" si="7"/>
        <v>72.156578594049023</v>
      </c>
    </row>
    <row r="66" spans="2:10" x14ac:dyDescent="0.25">
      <c r="B66" s="6"/>
      <c r="C66" s="7">
        <v>3221</v>
      </c>
      <c r="D66" s="7" t="s">
        <v>104</v>
      </c>
      <c r="E66" s="64">
        <v>14626.1</v>
      </c>
      <c r="F66" s="64">
        <v>0</v>
      </c>
      <c r="G66" s="64">
        <v>0</v>
      </c>
      <c r="H66" s="66">
        <v>12536.12</v>
      </c>
      <c r="I66" s="79">
        <f t="shared" si="6"/>
        <v>85.710613218834837</v>
      </c>
      <c r="J66" s="79">
        <v>0</v>
      </c>
    </row>
    <row r="67" spans="2:10" x14ac:dyDescent="0.25">
      <c r="B67" s="6"/>
      <c r="C67" s="7">
        <v>3222</v>
      </c>
      <c r="D67" s="7" t="s">
        <v>105</v>
      </c>
      <c r="E67" s="64">
        <v>112623.03</v>
      </c>
      <c r="F67" s="64">
        <v>0</v>
      </c>
      <c r="G67" s="64">
        <v>0</v>
      </c>
      <c r="H67" s="66">
        <v>121091.53</v>
      </c>
      <c r="I67" s="66">
        <f t="shared" si="6"/>
        <v>107.51933241362801</v>
      </c>
      <c r="J67" s="66">
        <v>0</v>
      </c>
    </row>
    <row r="68" spans="2:10" x14ac:dyDescent="0.25">
      <c r="B68" s="6"/>
      <c r="C68" s="57">
        <v>3223</v>
      </c>
      <c r="D68" s="57" t="s">
        <v>106</v>
      </c>
      <c r="E68" s="74">
        <v>27177.72</v>
      </c>
      <c r="F68" s="74">
        <v>0</v>
      </c>
      <c r="G68" s="74">
        <v>0</v>
      </c>
      <c r="H68" s="81">
        <v>33118.86</v>
      </c>
      <c r="I68" s="66">
        <f t="shared" si="6"/>
        <v>121.86033265483638</v>
      </c>
      <c r="J68" s="66">
        <v>0</v>
      </c>
    </row>
    <row r="69" spans="2:10" x14ac:dyDescent="0.25">
      <c r="B69" s="6"/>
      <c r="C69" s="7">
        <v>3224</v>
      </c>
      <c r="D69" s="7" t="s">
        <v>107</v>
      </c>
      <c r="E69" s="64">
        <v>1473.63</v>
      </c>
      <c r="F69" s="64">
        <v>0</v>
      </c>
      <c r="G69" s="64">
        <v>0</v>
      </c>
      <c r="H69" s="66">
        <v>1680.22</v>
      </c>
      <c r="I69" s="79">
        <f t="shared" si="6"/>
        <v>114.01912284630468</v>
      </c>
      <c r="J69" s="79">
        <v>0</v>
      </c>
    </row>
    <row r="70" spans="2:10" x14ac:dyDescent="0.25">
      <c r="B70" s="6"/>
      <c r="C70" s="7">
        <v>3225</v>
      </c>
      <c r="D70" s="7" t="s">
        <v>108</v>
      </c>
      <c r="E70" s="64">
        <v>660.46</v>
      </c>
      <c r="F70" s="64">
        <v>0</v>
      </c>
      <c r="G70" s="64">
        <v>0</v>
      </c>
      <c r="H70" s="66">
        <v>864.87</v>
      </c>
      <c r="I70" s="79">
        <f t="shared" si="6"/>
        <v>130.94964115919208</v>
      </c>
      <c r="J70" s="79">
        <v>0</v>
      </c>
    </row>
    <row r="71" spans="2:10" s="36" customFormat="1" x14ac:dyDescent="0.25">
      <c r="B71" s="25"/>
      <c r="C71" s="35">
        <v>323</v>
      </c>
      <c r="D71" s="35" t="s">
        <v>109</v>
      </c>
      <c r="E71" s="58">
        <f>SUM(E72:E79)</f>
        <v>95194.06</v>
      </c>
      <c r="F71" s="58">
        <v>137778</v>
      </c>
      <c r="G71" s="58">
        <v>0</v>
      </c>
      <c r="H71" s="79">
        <f>SUM(H72:H79)</f>
        <v>128041.34999999999</v>
      </c>
      <c r="I71" s="66">
        <f t="shared" si="6"/>
        <v>134.50560885836785</v>
      </c>
      <c r="J71" s="66">
        <f t="shared" si="7"/>
        <v>92.933088011148371</v>
      </c>
    </row>
    <row r="72" spans="2:10" x14ac:dyDescent="0.25">
      <c r="B72" s="6"/>
      <c r="C72" s="7">
        <v>3231</v>
      </c>
      <c r="D72" s="7" t="s">
        <v>110</v>
      </c>
      <c r="E72" s="64">
        <v>40587.69</v>
      </c>
      <c r="F72" s="64">
        <v>0</v>
      </c>
      <c r="G72" s="64">
        <v>0</v>
      </c>
      <c r="H72" s="66">
        <v>45448.14</v>
      </c>
      <c r="I72" s="66">
        <f t="shared" si="6"/>
        <v>111.97518262310567</v>
      </c>
      <c r="J72" s="66">
        <v>0</v>
      </c>
    </row>
    <row r="73" spans="2:10" x14ac:dyDescent="0.25">
      <c r="B73" s="6"/>
      <c r="C73" s="7">
        <v>3232</v>
      </c>
      <c r="D73" s="7" t="s">
        <v>111</v>
      </c>
      <c r="E73" s="64">
        <v>15360.31</v>
      </c>
      <c r="F73" s="64">
        <v>0</v>
      </c>
      <c r="G73" s="64">
        <v>0</v>
      </c>
      <c r="H73" s="66">
        <v>34189.660000000003</v>
      </c>
      <c r="I73" s="79">
        <f t="shared" si="6"/>
        <v>222.58444002757761</v>
      </c>
      <c r="J73" s="79">
        <v>0</v>
      </c>
    </row>
    <row r="74" spans="2:10" x14ac:dyDescent="0.25">
      <c r="B74" s="6"/>
      <c r="C74" s="7">
        <v>3233</v>
      </c>
      <c r="D74" s="7" t="s">
        <v>362</v>
      </c>
      <c r="E74" s="64">
        <v>0</v>
      </c>
      <c r="F74" s="64">
        <v>0</v>
      </c>
      <c r="G74" s="64">
        <v>0</v>
      </c>
      <c r="H74" s="66">
        <v>486.45</v>
      </c>
      <c r="I74" s="79">
        <v>0</v>
      </c>
      <c r="J74" s="79">
        <v>0</v>
      </c>
    </row>
    <row r="75" spans="2:10" x14ac:dyDescent="0.25">
      <c r="B75" s="6"/>
      <c r="C75" s="7">
        <v>3234</v>
      </c>
      <c r="D75" s="7" t="s">
        <v>112</v>
      </c>
      <c r="E75" s="64">
        <v>21130.45</v>
      </c>
      <c r="F75" s="64">
        <v>0</v>
      </c>
      <c r="G75" s="64">
        <v>0</v>
      </c>
      <c r="H75" s="66">
        <v>18646.400000000001</v>
      </c>
      <c r="I75" s="66">
        <f t="shared" si="6"/>
        <v>88.244216285029438</v>
      </c>
      <c r="J75" s="66">
        <v>0</v>
      </c>
    </row>
    <row r="76" spans="2:10" x14ac:dyDescent="0.25">
      <c r="B76" s="6"/>
      <c r="C76" s="7">
        <v>3236</v>
      </c>
      <c r="D76" s="7" t="s">
        <v>113</v>
      </c>
      <c r="E76" s="64">
        <v>387.58</v>
      </c>
      <c r="F76" s="64">
        <v>0</v>
      </c>
      <c r="G76" s="64">
        <v>0</v>
      </c>
      <c r="H76" s="66">
        <v>368.41</v>
      </c>
      <c r="I76" s="66">
        <f t="shared" si="6"/>
        <v>95.053924351101713</v>
      </c>
      <c r="J76" s="66">
        <v>0</v>
      </c>
    </row>
    <row r="77" spans="2:10" x14ac:dyDescent="0.25">
      <c r="B77" s="6"/>
      <c r="C77" s="7">
        <v>3237</v>
      </c>
      <c r="D77" s="7" t="s">
        <v>114</v>
      </c>
      <c r="E77" s="64">
        <v>4270.8999999999996</v>
      </c>
      <c r="F77" s="64">
        <v>0</v>
      </c>
      <c r="G77" s="64">
        <v>0</v>
      </c>
      <c r="H77" s="66">
        <v>13031.31</v>
      </c>
      <c r="I77" s="79">
        <f t="shared" si="6"/>
        <v>305.11859327073921</v>
      </c>
      <c r="J77" s="79">
        <v>0</v>
      </c>
    </row>
    <row r="78" spans="2:10" x14ac:dyDescent="0.25">
      <c r="B78" s="6"/>
      <c r="C78" s="7">
        <v>3238</v>
      </c>
      <c r="D78" s="7" t="s">
        <v>115</v>
      </c>
      <c r="E78" s="64">
        <v>7899.61</v>
      </c>
      <c r="F78" s="64">
        <v>0</v>
      </c>
      <c r="G78" s="64">
        <v>0</v>
      </c>
      <c r="H78" s="66">
        <v>9385.36</v>
      </c>
      <c r="I78" s="79">
        <f t="shared" si="6"/>
        <v>118.80789051611409</v>
      </c>
      <c r="J78" s="79">
        <v>0</v>
      </c>
    </row>
    <row r="79" spans="2:10" x14ac:dyDescent="0.25">
      <c r="B79" s="6"/>
      <c r="C79" s="7">
        <v>3239</v>
      </c>
      <c r="D79" s="7" t="s">
        <v>116</v>
      </c>
      <c r="E79" s="64">
        <v>5557.52</v>
      </c>
      <c r="F79" s="64">
        <v>0</v>
      </c>
      <c r="G79" s="64">
        <v>0</v>
      </c>
      <c r="H79" s="66">
        <v>6485.62</v>
      </c>
      <c r="I79" s="66">
        <f t="shared" si="6"/>
        <v>116.69989491715728</v>
      </c>
      <c r="J79" s="66">
        <v>0</v>
      </c>
    </row>
    <row r="80" spans="2:10" s="36" customFormat="1" x14ac:dyDescent="0.25">
      <c r="B80" s="25"/>
      <c r="C80" s="35">
        <v>324</v>
      </c>
      <c r="D80" s="35" t="s">
        <v>117</v>
      </c>
      <c r="E80" s="58">
        <v>570.27</v>
      </c>
      <c r="F80" s="58">
        <v>488</v>
      </c>
      <c r="G80" s="58">
        <v>0</v>
      </c>
      <c r="H80" s="79">
        <v>488</v>
      </c>
      <c r="I80" s="66">
        <f t="shared" si="6"/>
        <v>85.57350027180108</v>
      </c>
      <c r="J80" s="66">
        <f t="shared" si="7"/>
        <v>100</v>
      </c>
    </row>
    <row r="81" spans="2:10" s="36" customFormat="1" x14ac:dyDescent="0.25">
      <c r="B81" s="25"/>
      <c r="C81" s="35">
        <v>329</v>
      </c>
      <c r="D81" s="35" t="s">
        <v>118</v>
      </c>
      <c r="E81" s="58">
        <f>SUM(E82:E86)</f>
        <v>5518.82</v>
      </c>
      <c r="F81" s="58">
        <v>5930</v>
      </c>
      <c r="G81" s="58">
        <v>0</v>
      </c>
      <c r="H81" s="79">
        <f>SUM(H82:H86)</f>
        <v>4292.8900000000003</v>
      </c>
      <c r="I81" s="79">
        <f t="shared" si="6"/>
        <v>77.786374623560846</v>
      </c>
      <c r="J81" s="79">
        <f t="shared" si="7"/>
        <v>72.392748735244524</v>
      </c>
    </row>
    <row r="82" spans="2:10" x14ac:dyDescent="0.25">
      <c r="B82" s="6"/>
      <c r="C82" s="7">
        <v>3292</v>
      </c>
      <c r="D82" s="7" t="s">
        <v>119</v>
      </c>
      <c r="E82" s="64">
        <v>1010.72</v>
      </c>
      <c r="F82" s="64">
        <v>0</v>
      </c>
      <c r="G82" s="64">
        <v>0</v>
      </c>
      <c r="H82" s="66">
        <v>855.96</v>
      </c>
      <c r="I82" s="79">
        <f t="shared" si="6"/>
        <v>84.6881431059047</v>
      </c>
      <c r="J82" s="79">
        <v>0</v>
      </c>
    </row>
    <row r="83" spans="2:10" x14ac:dyDescent="0.25">
      <c r="B83" s="6"/>
      <c r="C83" s="7">
        <v>3294</v>
      </c>
      <c r="D83" s="7" t="s">
        <v>120</v>
      </c>
      <c r="E83" s="64">
        <v>163.09</v>
      </c>
      <c r="F83" s="64">
        <v>0</v>
      </c>
      <c r="G83" s="64">
        <v>0</v>
      </c>
      <c r="H83" s="66">
        <v>513.09</v>
      </c>
      <c r="I83" s="66">
        <f t="shared" si="6"/>
        <v>314.60543258323628</v>
      </c>
      <c r="J83" s="66">
        <v>0</v>
      </c>
    </row>
    <row r="84" spans="2:10" x14ac:dyDescent="0.25">
      <c r="B84" s="6"/>
      <c r="C84" s="7">
        <v>3295</v>
      </c>
      <c r="D84" s="7" t="s">
        <v>121</v>
      </c>
      <c r="E84" s="64">
        <v>2488.86</v>
      </c>
      <c r="F84" s="64">
        <v>0</v>
      </c>
      <c r="G84" s="64">
        <v>0</v>
      </c>
      <c r="H84" s="66">
        <v>1608.23</v>
      </c>
      <c r="I84" s="66">
        <f t="shared" si="6"/>
        <v>64.617133948876187</v>
      </c>
      <c r="J84" s="66">
        <v>0</v>
      </c>
    </row>
    <row r="85" spans="2:10" x14ac:dyDescent="0.25">
      <c r="B85" s="6"/>
      <c r="C85" s="7">
        <v>3296</v>
      </c>
      <c r="D85" s="7" t="s">
        <v>122</v>
      </c>
      <c r="E85" s="64">
        <v>0</v>
      </c>
      <c r="F85" s="64">
        <v>0</v>
      </c>
      <c r="G85" s="64">
        <v>0</v>
      </c>
      <c r="H85" s="66">
        <v>0</v>
      </c>
      <c r="I85" s="79">
        <v>0</v>
      </c>
      <c r="J85" s="79">
        <v>0</v>
      </c>
    </row>
    <row r="86" spans="2:10" x14ac:dyDescent="0.25">
      <c r="B86" s="6"/>
      <c r="C86" s="7">
        <v>3299</v>
      </c>
      <c r="D86" s="7" t="s">
        <v>123</v>
      </c>
      <c r="E86" s="64">
        <v>1856.15</v>
      </c>
      <c r="F86" s="64">
        <v>0</v>
      </c>
      <c r="G86" s="64">
        <v>0</v>
      </c>
      <c r="H86" s="66">
        <v>1315.61</v>
      </c>
      <c r="I86" s="79">
        <f t="shared" si="6"/>
        <v>70.878431161274662</v>
      </c>
      <c r="J86" s="79">
        <v>0</v>
      </c>
    </row>
    <row r="87" spans="2:10" s="36" customFormat="1" x14ac:dyDescent="0.25">
      <c r="B87" s="25"/>
      <c r="C87" s="35">
        <v>34</v>
      </c>
      <c r="D87" s="35" t="s">
        <v>124</v>
      </c>
      <c r="E87" s="58">
        <f>SUM(E88)</f>
        <v>602.36</v>
      </c>
      <c r="F87" s="58">
        <f>SUM(F88)</f>
        <v>505</v>
      </c>
      <c r="G87" s="58">
        <v>0</v>
      </c>
      <c r="H87" s="79">
        <f>SUM(H88)</f>
        <v>543.38</v>
      </c>
      <c r="I87" s="66">
        <f t="shared" si="6"/>
        <v>90.208513181486154</v>
      </c>
      <c r="J87" s="66">
        <f t="shared" si="7"/>
        <v>107.60000000000001</v>
      </c>
    </row>
    <row r="88" spans="2:10" s="36" customFormat="1" x14ac:dyDescent="0.25">
      <c r="B88" s="25"/>
      <c r="C88" s="35">
        <v>343</v>
      </c>
      <c r="D88" s="35" t="s">
        <v>125</v>
      </c>
      <c r="E88" s="58">
        <f>SUM(E89:E90)</f>
        <v>602.36</v>
      </c>
      <c r="F88" s="58">
        <v>505</v>
      </c>
      <c r="G88" s="58">
        <v>0</v>
      </c>
      <c r="H88" s="79">
        <f>SUM(H89:H90)</f>
        <v>543.38</v>
      </c>
      <c r="I88" s="66">
        <f t="shared" si="6"/>
        <v>90.208513181486154</v>
      </c>
      <c r="J88" s="66">
        <f t="shared" si="7"/>
        <v>107.60000000000001</v>
      </c>
    </row>
    <row r="89" spans="2:10" x14ac:dyDescent="0.25">
      <c r="B89" s="6"/>
      <c r="C89" s="7">
        <v>3431</v>
      </c>
      <c r="D89" s="7" t="s">
        <v>126</v>
      </c>
      <c r="E89" s="64">
        <v>602.36</v>
      </c>
      <c r="F89" s="64">
        <v>0</v>
      </c>
      <c r="G89" s="64">
        <v>0</v>
      </c>
      <c r="H89" s="66">
        <v>543.38</v>
      </c>
      <c r="I89" s="79">
        <f t="shared" si="6"/>
        <v>90.208513181486154</v>
      </c>
      <c r="J89" s="79">
        <v>0</v>
      </c>
    </row>
    <row r="90" spans="2:10" x14ac:dyDescent="0.25">
      <c r="B90" s="6"/>
      <c r="C90" s="7">
        <v>3433</v>
      </c>
      <c r="D90" s="7" t="s">
        <v>127</v>
      </c>
      <c r="E90" s="64">
        <v>0</v>
      </c>
      <c r="F90" s="64">
        <v>0</v>
      </c>
      <c r="G90" s="64">
        <v>0</v>
      </c>
      <c r="H90" s="66">
        <v>0</v>
      </c>
      <c r="I90" s="79">
        <v>0</v>
      </c>
      <c r="J90" s="79">
        <v>0</v>
      </c>
    </row>
    <row r="91" spans="2:10" s="36" customFormat="1" x14ac:dyDescent="0.25">
      <c r="B91" s="25"/>
      <c r="C91" s="35">
        <v>37</v>
      </c>
      <c r="D91" s="35" t="s">
        <v>128</v>
      </c>
      <c r="E91" s="58">
        <f>SUM(E92)</f>
        <v>63044.75</v>
      </c>
      <c r="F91" s="58">
        <f>SUM(F92)</f>
        <v>64727</v>
      </c>
      <c r="G91" s="58">
        <v>0</v>
      </c>
      <c r="H91" s="79">
        <f>SUM(H92)</f>
        <v>66614.17</v>
      </c>
      <c r="I91" s="66">
        <f t="shared" si="6"/>
        <v>105.66172441004207</v>
      </c>
      <c r="J91" s="66">
        <f t="shared" si="7"/>
        <v>102.91558391397717</v>
      </c>
    </row>
    <row r="92" spans="2:10" s="36" customFormat="1" x14ac:dyDescent="0.25">
      <c r="B92" s="25"/>
      <c r="C92" s="35">
        <v>372</v>
      </c>
      <c r="D92" s="35" t="s">
        <v>129</v>
      </c>
      <c r="E92" s="58">
        <f>SUM(E93:E94)</f>
        <v>63044.75</v>
      </c>
      <c r="F92" s="58">
        <v>64727</v>
      </c>
      <c r="G92" s="58">
        <v>0</v>
      </c>
      <c r="H92" s="79">
        <f>SUM(H93:H94)</f>
        <v>66614.17</v>
      </c>
      <c r="I92" s="66">
        <f t="shared" si="6"/>
        <v>105.66172441004207</v>
      </c>
      <c r="J92" s="66">
        <f t="shared" si="7"/>
        <v>102.91558391397717</v>
      </c>
    </row>
    <row r="93" spans="2:10" x14ac:dyDescent="0.25">
      <c r="B93" s="6"/>
      <c r="C93" s="7">
        <v>3721</v>
      </c>
      <c r="D93" s="7" t="s">
        <v>130</v>
      </c>
      <c r="E93" s="64">
        <v>0</v>
      </c>
      <c r="F93" s="64">
        <v>64727</v>
      </c>
      <c r="G93" s="64">
        <v>0</v>
      </c>
      <c r="H93" s="66">
        <v>0</v>
      </c>
      <c r="I93" s="79">
        <v>0</v>
      </c>
      <c r="J93" s="79">
        <f t="shared" si="7"/>
        <v>0</v>
      </c>
    </row>
    <row r="94" spans="2:10" x14ac:dyDescent="0.25">
      <c r="B94" s="6"/>
      <c r="C94" s="7">
        <v>3722</v>
      </c>
      <c r="D94" s="7" t="s">
        <v>128</v>
      </c>
      <c r="E94" s="64">
        <v>63044.75</v>
      </c>
      <c r="F94" s="64">
        <v>0</v>
      </c>
      <c r="G94" s="64">
        <v>0</v>
      </c>
      <c r="H94" s="66">
        <v>66614.17</v>
      </c>
      <c r="I94" s="79">
        <f t="shared" si="6"/>
        <v>105.66172441004207</v>
      </c>
      <c r="J94" s="79">
        <v>0</v>
      </c>
    </row>
    <row r="95" spans="2:10" s="36" customFormat="1" x14ac:dyDescent="0.25">
      <c r="B95" s="25"/>
      <c r="C95" s="35">
        <v>38</v>
      </c>
      <c r="D95" s="35" t="s">
        <v>131</v>
      </c>
      <c r="E95" s="58">
        <v>1281.77</v>
      </c>
      <c r="F95" s="58">
        <v>1286</v>
      </c>
      <c r="G95" s="58">
        <v>0</v>
      </c>
      <c r="H95" s="79">
        <v>1285.67</v>
      </c>
      <c r="I95" s="66">
        <f t="shared" si="6"/>
        <v>100.3042667561263</v>
      </c>
      <c r="J95" s="66">
        <f t="shared" si="7"/>
        <v>99.97433903576983</v>
      </c>
    </row>
    <row r="96" spans="2:10" x14ac:dyDescent="0.25">
      <c r="B96" s="6"/>
      <c r="C96" s="7">
        <v>381</v>
      </c>
      <c r="D96" s="7" t="s">
        <v>83</v>
      </c>
      <c r="E96" s="64">
        <v>1281.77</v>
      </c>
      <c r="F96" s="64">
        <v>1286</v>
      </c>
      <c r="G96" s="64">
        <v>0</v>
      </c>
      <c r="H96" s="66">
        <v>1285.67</v>
      </c>
      <c r="I96" s="66">
        <f t="shared" si="6"/>
        <v>100.3042667561263</v>
      </c>
      <c r="J96" s="66">
        <f t="shared" si="7"/>
        <v>99.97433903576983</v>
      </c>
    </row>
    <row r="97" spans="2:10" s="36" customFormat="1" x14ac:dyDescent="0.25">
      <c r="B97" s="8">
        <v>4</v>
      </c>
      <c r="C97" s="9">
        <v>4</v>
      </c>
      <c r="D97" s="23" t="s">
        <v>6</v>
      </c>
      <c r="E97" s="58">
        <f>SUM(E98+E106)</f>
        <v>6124.82</v>
      </c>
      <c r="F97" s="58">
        <f>SUM(F98+F106)</f>
        <v>4255</v>
      </c>
      <c r="G97" s="58">
        <v>0</v>
      </c>
      <c r="H97" s="79">
        <f>SUM(H98+H106)</f>
        <v>13409.39</v>
      </c>
      <c r="I97" s="79">
        <f t="shared" si="6"/>
        <v>218.93525034205089</v>
      </c>
      <c r="J97" s="79">
        <f t="shared" si="7"/>
        <v>315.14430082256166</v>
      </c>
    </row>
    <row r="98" spans="2:10" s="36" customFormat="1" x14ac:dyDescent="0.25">
      <c r="B98" s="5"/>
      <c r="C98" s="5">
        <v>42</v>
      </c>
      <c r="D98" s="23" t="s">
        <v>132</v>
      </c>
      <c r="E98" s="58">
        <f>SUM(E99+E104)</f>
        <v>4874.82</v>
      </c>
      <c r="F98" s="58">
        <f>SUM(F99+F104)</f>
        <v>2142</v>
      </c>
      <c r="G98" s="137">
        <v>0</v>
      </c>
      <c r="H98" s="79">
        <f>SUM(H99+H104)</f>
        <v>11296.189999999999</v>
      </c>
      <c r="I98" s="79">
        <f t="shared" si="6"/>
        <v>231.72527395883336</v>
      </c>
      <c r="J98" s="79">
        <f t="shared" si="7"/>
        <v>527.36647992530334</v>
      </c>
    </row>
    <row r="99" spans="2:10" x14ac:dyDescent="0.25">
      <c r="B99" s="10"/>
      <c r="C99" s="6">
        <v>422</v>
      </c>
      <c r="D99" s="6" t="s">
        <v>133</v>
      </c>
      <c r="E99" s="64">
        <f>SUM(E100:E103)</f>
        <v>1844.05</v>
      </c>
      <c r="F99" s="64">
        <v>1100</v>
      </c>
      <c r="G99" s="65">
        <v>0</v>
      </c>
      <c r="H99" s="66">
        <f>SUM(H100:H103)</f>
        <v>10149.429999999998</v>
      </c>
      <c r="I99" s="66">
        <f t="shared" si="6"/>
        <v>550.38800466364796</v>
      </c>
      <c r="J99" s="66">
        <f t="shared" si="7"/>
        <v>922.67545454545439</v>
      </c>
    </row>
    <row r="100" spans="2:10" x14ac:dyDescent="0.25">
      <c r="B100" s="10"/>
      <c r="C100" s="10">
        <v>4221</v>
      </c>
      <c r="D100" s="24" t="s">
        <v>134</v>
      </c>
      <c r="E100" s="64">
        <v>0</v>
      </c>
      <c r="F100" s="64">
        <v>0</v>
      </c>
      <c r="G100" s="65">
        <v>0</v>
      </c>
      <c r="H100" s="66">
        <v>1286</v>
      </c>
      <c r="I100" s="66">
        <v>0</v>
      </c>
      <c r="J100" s="66">
        <v>0</v>
      </c>
    </row>
    <row r="101" spans="2:10" x14ac:dyDescent="0.25">
      <c r="B101" s="10"/>
      <c r="C101" s="10">
        <v>4222</v>
      </c>
      <c r="D101" s="24" t="s">
        <v>369</v>
      </c>
      <c r="E101" s="64">
        <v>922.8</v>
      </c>
      <c r="F101" s="64">
        <v>0</v>
      </c>
      <c r="G101" s="65">
        <v>0</v>
      </c>
      <c r="H101" s="66">
        <v>0</v>
      </c>
      <c r="I101" s="79">
        <f t="shared" si="6"/>
        <v>0</v>
      </c>
      <c r="J101" s="79">
        <v>0</v>
      </c>
    </row>
    <row r="102" spans="2:10" x14ac:dyDescent="0.25">
      <c r="B102" s="10"/>
      <c r="C102" s="10">
        <v>4223</v>
      </c>
      <c r="D102" s="24" t="s">
        <v>363</v>
      </c>
      <c r="E102" s="64">
        <v>0</v>
      </c>
      <c r="F102" s="64">
        <v>0</v>
      </c>
      <c r="G102" s="65">
        <v>0</v>
      </c>
      <c r="H102" s="66">
        <v>8611.5499999999993</v>
      </c>
      <c r="I102" s="79">
        <v>0</v>
      </c>
      <c r="J102" s="79">
        <v>0</v>
      </c>
    </row>
    <row r="103" spans="2:10" x14ac:dyDescent="0.25">
      <c r="B103" s="10"/>
      <c r="C103" s="10">
        <v>4227</v>
      </c>
      <c r="D103" s="24" t="s">
        <v>135</v>
      </c>
      <c r="E103" s="64">
        <v>921.25</v>
      </c>
      <c r="F103" s="64">
        <v>0</v>
      </c>
      <c r="G103" s="65">
        <v>0</v>
      </c>
      <c r="H103" s="66">
        <v>251.88</v>
      </c>
      <c r="I103" s="66">
        <f t="shared" si="6"/>
        <v>27.341112618724562</v>
      </c>
      <c r="J103" s="66">
        <v>0</v>
      </c>
    </row>
    <row r="104" spans="2:10" x14ac:dyDescent="0.25">
      <c r="B104" s="10"/>
      <c r="C104" s="10">
        <v>424</v>
      </c>
      <c r="D104" s="24" t="s">
        <v>136</v>
      </c>
      <c r="E104" s="64">
        <f>SUM(E105)</f>
        <v>3030.77</v>
      </c>
      <c r="F104" s="64">
        <v>1042</v>
      </c>
      <c r="G104" s="65">
        <v>0</v>
      </c>
      <c r="H104" s="66">
        <f>SUM(H105)</f>
        <v>1146.76</v>
      </c>
      <c r="I104" s="66">
        <f t="shared" si="6"/>
        <v>37.837249279885974</v>
      </c>
      <c r="J104" s="66">
        <f t="shared" si="7"/>
        <v>110.05374280230326</v>
      </c>
    </row>
    <row r="105" spans="2:10" x14ac:dyDescent="0.25">
      <c r="B105" s="10"/>
      <c r="C105" s="10">
        <v>4241</v>
      </c>
      <c r="D105" s="24" t="s">
        <v>136</v>
      </c>
      <c r="E105" s="64">
        <v>3030.77</v>
      </c>
      <c r="F105" s="64">
        <v>1042</v>
      </c>
      <c r="G105" s="65">
        <v>0</v>
      </c>
      <c r="H105" s="66">
        <v>1146.76</v>
      </c>
      <c r="I105" s="79">
        <f t="shared" si="6"/>
        <v>37.837249279885974</v>
      </c>
      <c r="J105" s="79">
        <f t="shared" si="7"/>
        <v>110.05374280230326</v>
      </c>
    </row>
    <row r="106" spans="2:10" s="36" customFormat="1" x14ac:dyDescent="0.25">
      <c r="B106" s="5"/>
      <c r="C106" s="5">
        <v>45</v>
      </c>
      <c r="D106" s="23" t="s">
        <v>137</v>
      </c>
      <c r="E106" s="58">
        <v>1250</v>
      </c>
      <c r="F106" s="58">
        <v>2113</v>
      </c>
      <c r="G106" s="137">
        <v>0</v>
      </c>
      <c r="H106" s="79">
        <f>SUM(H107)</f>
        <v>2113.1999999999998</v>
      </c>
      <c r="I106" s="79">
        <f t="shared" si="6"/>
        <v>169.05599999999998</v>
      </c>
      <c r="J106" s="79">
        <f t="shared" si="7"/>
        <v>100.00946521533365</v>
      </c>
    </row>
    <row r="107" spans="2:10" x14ac:dyDescent="0.25">
      <c r="B107" s="10"/>
      <c r="C107" s="10">
        <v>451</v>
      </c>
      <c r="D107" s="24" t="s">
        <v>138</v>
      </c>
      <c r="E107" s="64">
        <v>1250</v>
      </c>
      <c r="F107" s="64">
        <v>2113</v>
      </c>
      <c r="G107" s="65">
        <v>0</v>
      </c>
      <c r="H107" s="66">
        <f>SUM(H108)</f>
        <v>2113.1999999999998</v>
      </c>
      <c r="I107" s="66">
        <f t="shared" si="6"/>
        <v>169.05599999999998</v>
      </c>
      <c r="J107" s="66">
        <f t="shared" si="7"/>
        <v>100.00946521533365</v>
      </c>
    </row>
    <row r="108" spans="2:10" x14ac:dyDescent="0.25">
      <c r="B108" s="10"/>
      <c r="C108" s="10">
        <v>4511</v>
      </c>
      <c r="D108" s="24" t="s">
        <v>138</v>
      </c>
      <c r="E108" s="64">
        <v>1250</v>
      </c>
      <c r="F108" s="64">
        <v>2113</v>
      </c>
      <c r="G108" s="65">
        <v>0</v>
      </c>
      <c r="H108" s="66">
        <v>2113.1999999999998</v>
      </c>
      <c r="I108" s="66">
        <f t="shared" si="6"/>
        <v>169.05599999999998</v>
      </c>
      <c r="J108" s="66">
        <f t="shared" si="7"/>
        <v>100.00946521533365</v>
      </c>
    </row>
    <row r="110" spans="2:10" x14ac:dyDescent="0.25">
      <c r="G110" s="56"/>
    </row>
    <row r="111" spans="2:10" x14ac:dyDescent="0.25">
      <c r="G111" s="56"/>
    </row>
    <row r="112" spans="2:10" x14ac:dyDescent="0.25">
      <c r="G112" s="56"/>
    </row>
  </sheetData>
  <mergeCells count="7">
    <mergeCell ref="B8:D8"/>
    <mergeCell ref="B9:D9"/>
    <mergeCell ref="B46:D46"/>
    <mergeCell ref="B47:D47"/>
    <mergeCell ref="B2:J2"/>
    <mergeCell ref="B4:J4"/>
    <mergeCell ref="B6:J6"/>
  </mergeCell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3"/>
  <sheetViews>
    <sheetView topLeftCell="A26" workbookViewId="0">
      <selection activeCell="E33" sqref="E33:E113"/>
    </sheetView>
  </sheetViews>
  <sheetFormatPr defaultRowHeight="15" x14ac:dyDescent="0.25"/>
  <cols>
    <col min="2" max="2" width="37.7109375" customWidth="1"/>
    <col min="3" max="4" width="25.28515625" customWidth="1"/>
    <col min="5" max="5" width="25.28515625" style="45" customWidth="1"/>
    <col min="6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44"/>
      <c r="F1" s="3"/>
      <c r="G1" s="3"/>
      <c r="H1" s="3"/>
    </row>
    <row r="2" spans="2:8" ht="15.75" customHeight="1" x14ac:dyDescent="0.25">
      <c r="B2" s="199" t="s">
        <v>38</v>
      </c>
      <c r="C2" s="199"/>
      <c r="D2" s="199"/>
      <c r="E2" s="199"/>
      <c r="F2" s="199"/>
      <c r="G2" s="199"/>
      <c r="H2" s="199"/>
    </row>
    <row r="3" spans="2:8" ht="18" x14ac:dyDescent="0.25">
      <c r="B3" s="16"/>
      <c r="C3" s="16"/>
      <c r="D3" s="16"/>
      <c r="E3" s="44"/>
      <c r="F3" s="3"/>
      <c r="G3" s="3"/>
      <c r="H3" s="3"/>
    </row>
    <row r="4" spans="2:8" ht="25.5" x14ac:dyDescent="0.25">
      <c r="B4" s="39" t="s">
        <v>158</v>
      </c>
      <c r="C4" s="39" t="s">
        <v>356</v>
      </c>
      <c r="D4" s="39" t="s">
        <v>331</v>
      </c>
      <c r="E4" s="1" t="s">
        <v>332</v>
      </c>
      <c r="F4" s="88" t="s">
        <v>17</v>
      </c>
      <c r="G4" s="88" t="s">
        <v>48</v>
      </c>
    </row>
    <row r="5" spans="2:8" x14ac:dyDescent="0.25">
      <c r="B5" s="39">
        <v>1</v>
      </c>
      <c r="C5" s="39">
        <v>2</v>
      </c>
      <c r="D5" s="39">
        <v>3</v>
      </c>
      <c r="E5" s="1">
        <v>4</v>
      </c>
      <c r="F5" s="88" t="s">
        <v>201</v>
      </c>
      <c r="G5" s="88" t="s">
        <v>202</v>
      </c>
    </row>
    <row r="6" spans="2:8" x14ac:dyDescent="0.25">
      <c r="B6" s="5" t="s">
        <v>37</v>
      </c>
      <c r="C6" s="135">
        <f>SUM(C8+C10+C19+C23+C25+C26+C27+C30+C31)</f>
        <v>2078801.75</v>
      </c>
      <c r="D6" s="89">
        <f>SUM(D7+D9+D18+D25+D26+D27+D30+D31)</f>
        <v>2611918</v>
      </c>
      <c r="E6" s="116">
        <f>SUM(E7+E11+E12+E13+E15+E20+E21+E22+E23+E25+E26+E28+E30+E31)</f>
        <v>2542309.96</v>
      </c>
      <c r="F6" s="90">
        <f>SUM(E6/C6*100)</f>
        <v>122.29689339062755</v>
      </c>
      <c r="G6" s="90">
        <f>SUM(E6/D6*100)</f>
        <v>97.334983716946695</v>
      </c>
    </row>
    <row r="7" spans="2:8" x14ac:dyDescent="0.25">
      <c r="B7" s="5" t="s">
        <v>203</v>
      </c>
      <c r="C7" s="89">
        <v>67355.02</v>
      </c>
      <c r="D7" s="149">
        <v>126660</v>
      </c>
      <c r="E7" s="116">
        <v>107420.12</v>
      </c>
      <c r="F7" s="90">
        <f>SUM(E7/C7*100)</f>
        <v>159.48346537496388</v>
      </c>
      <c r="G7" s="90">
        <f>SUM(E7/D7*100)</f>
        <v>84.809821569556291</v>
      </c>
    </row>
    <row r="8" spans="2:8" x14ac:dyDescent="0.25">
      <c r="B8" s="91" t="s">
        <v>204</v>
      </c>
      <c r="C8" s="89">
        <v>67355.02</v>
      </c>
      <c r="D8" s="149">
        <v>126660</v>
      </c>
      <c r="E8" s="116">
        <v>107420.12</v>
      </c>
      <c r="F8" s="90">
        <f>SUM(E9/C9*100)</f>
        <v>331.04016665318341</v>
      </c>
      <c r="G8" s="90">
        <f>SUM(E8/D8*100)</f>
        <v>84.809821569556291</v>
      </c>
    </row>
    <row r="9" spans="2:8" x14ac:dyDescent="0.25">
      <c r="B9" s="5" t="s">
        <v>205</v>
      </c>
      <c r="C9" s="89">
        <f>SUM(C10)</f>
        <v>1977.76</v>
      </c>
      <c r="D9" s="89">
        <f>SUM(D10+D16)</f>
        <v>6056</v>
      </c>
      <c r="E9" s="149">
        <f>SUM(E10+E16)</f>
        <v>6547.18</v>
      </c>
      <c r="F9" s="90">
        <f t="shared" ref="F9:F10" si="0">SUM(E9/C9*100)</f>
        <v>331.04016665318341</v>
      </c>
      <c r="G9" s="90">
        <f t="shared" ref="G9:G71" si="1">SUM(E9/D9*100)</f>
        <v>108.11063408190225</v>
      </c>
    </row>
    <row r="10" spans="2:8" x14ac:dyDescent="0.25">
      <c r="B10" s="92" t="s">
        <v>206</v>
      </c>
      <c r="C10" s="89">
        <f>SUM(C11:C15)</f>
        <v>1977.76</v>
      </c>
      <c r="D10" s="89">
        <f>SUM(D11:D15)</f>
        <v>6056</v>
      </c>
      <c r="E10" s="116">
        <f>SUM(E11:E15)</f>
        <v>6547.18</v>
      </c>
      <c r="F10" s="90">
        <f t="shared" si="0"/>
        <v>331.04016665318341</v>
      </c>
      <c r="G10" s="90">
        <f t="shared" si="1"/>
        <v>108.11063408190225</v>
      </c>
    </row>
    <row r="11" spans="2:8" x14ac:dyDescent="0.25">
      <c r="B11" s="93" t="s">
        <v>207</v>
      </c>
      <c r="C11" s="94">
        <v>0</v>
      </c>
      <c r="D11" s="94">
        <v>0</v>
      </c>
      <c r="E11" s="142">
        <v>0.18</v>
      </c>
      <c r="F11" s="90">
        <f t="shared" ref="F11" si="2">SUM(E12/C12*100)</f>
        <v>66.666666666666657</v>
      </c>
      <c r="G11" s="90">
        <v>0</v>
      </c>
    </row>
    <row r="12" spans="2:8" x14ac:dyDescent="0.25">
      <c r="B12" s="93" t="s">
        <v>208</v>
      </c>
      <c r="C12" s="94">
        <v>120</v>
      </c>
      <c r="D12" s="94">
        <v>200</v>
      </c>
      <c r="E12" s="142">
        <v>80</v>
      </c>
      <c r="F12" s="90">
        <f t="shared" ref="F12:F13" si="3">SUM(E12/C12*100)</f>
        <v>66.666666666666657</v>
      </c>
      <c r="G12" s="90">
        <f t="shared" si="1"/>
        <v>40</v>
      </c>
    </row>
    <row r="13" spans="2:8" ht="25.5" x14ac:dyDescent="0.25">
      <c r="B13" s="93" t="s">
        <v>209</v>
      </c>
      <c r="C13" s="94">
        <v>1626.28</v>
      </c>
      <c r="D13" s="94">
        <v>856</v>
      </c>
      <c r="E13" s="142">
        <v>1467</v>
      </c>
      <c r="F13" s="90">
        <f t="shared" si="3"/>
        <v>90.205868608111757</v>
      </c>
      <c r="G13" s="90">
        <f t="shared" si="1"/>
        <v>171.37850467289718</v>
      </c>
    </row>
    <row r="14" spans="2:8" x14ac:dyDescent="0.25">
      <c r="B14" s="93" t="s">
        <v>376</v>
      </c>
      <c r="C14" s="94">
        <v>231.48</v>
      </c>
      <c r="D14" s="94"/>
      <c r="E14" s="142"/>
      <c r="F14" s="90">
        <v>0</v>
      </c>
      <c r="G14" s="90">
        <v>0</v>
      </c>
    </row>
    <row r="15" spans="2:8" ht="25.5" x14ac:dyDescent="0.25">
      <c r="B15" s="93" t="s">
        <v>375</v>
      </c>
      <c r="C15" s="94">
        <v>0</v>
      </c>
      <c r="D15" s="94">
        <v>5000</v>
      </c>
      <c r="E15" s="142">
        <v>5000</v>
      </c>
      <c r="F15" s="90">
        <v>0</v>
      </c>
      <c r="G15" s="90">
        <f t="shared" si="1"/>
        <v>100</v>
      </c>
    </row>
    <row r="16" spans="2:8" ht="25.5" x14ac:dyDescent="0.25">
      <c r="B16" s="95" t="s">
        <v>210</v>
      </c>
      <c r="C16" s="89">
        <v>0</v>
      </c>
      <c r="D16" s="89">
        <v>0</v>
      </c>
      <c r="E16" s="116">
        <v>0</v>
      </c>
      <c r="F16" s="90">
        <v>0</v>
      </c>
      <c r="G16" s="90">
        <v>0</v>
      </c>
    </row>
    <row r="17" spans="2:7" x14ac:dyDescent="0.25">
      <c r="B17" s="31" t="s">
        <v>211</v>
      </c>
      <c r="C17" s="118">
        <v>0</v>
      </c>
      <c r="D17" s="94">
        <v>0</v>
      </c>
      <c r="E17" s="142">
        <v>0</v>
      </c>
      <c r="F17" s="90">
        <v>0</v>
      </c>
      <c r="G17" s="90">
        <v>0</v>
      </c>
    </row>
    <row r="18" spans="2:7" x14ac:dyDescent="0.25">
      <c r="B18" s="5" t="s">
        <v>212</v>
      </c>
      <c r="C18" s="89">
        <v>0</v>
      </c>
      <c r="D18" s="89">
        <f>SUM(D19+D23)</f>
        <v>126490</v>
      </c>
      <c r="E18" s="116">
        <f>SUM(E19+E23)</f>
        <v>148643.21</v>
      </c>
      <c r="F18" s="90">
        <v>0</v>
      </c>
      <c r="G18" s="90">
        <f t="shared" si="1"/>
        <v>117.51380346272431</v>
      </c>
    </row>
    <row r="19" spans="2:7" ht="25.5" x14ac:dyDescent="0.25">
      <c r="B19" s="70" t="s">
        <v>213</v>
      </c>
      <c r="C19" s="89">
        <f>SUM(C20:C22)</f>
        <v>1787.21</v>
      </c>
      <c r="D19" s="89">
        <v>2010</v>
      </c>
      <c r="E19" s="116">
        <f>SUM(E20:E22)</f>
        <v>24815.71</v>
      </c>
      <c r="F19" s="90">
        <f t="shared" ref="F19" si="4">SUM(E19/C19*100)</f>
        <v>1388.516738379933</v>
      </c>
      <c r="G19" s="90">
        <f t="shared" si="1"/>
        <v>1234.6124378109453</v>
      </c>
    </row>
    <row r="20" spans="2:7" ht="25.5" x14ac:dyDescent="0.25">
      <c r="B20" s="93" t="s">
        <v>214</v>
      </c>
      <c r="C20" s="94">
        <v>0</v>
      </c>
      <c r="D20" s="94">
        <v>0</v>
      </c>
      <c r="E20" s="142">
        <v>23954.04</v>
      </c>
      <c r="F20" s="90">
        <v>0</v>
      </c>
      <c r="G20" s="90">
        <v>0</v>
      </c>
    </row>
    <row r="21" spans="2:7" ht="25.5" x14ac:dyDescent="0.25">
      <c r="B21" s="93" t="s">
        <v>215</v>
      </c>
      <c r="C21" s="94">
        <v>0</v>
      </c>
      <c r="D21" s="94">
        <v>0</v>
      </c>
      <c r="E21" s="142">
        <v>0</v>
      </c>
      <c r="F21" s="90">
        <v>0</v>
      </c>
      <c r="G21" s="90">
        <v>0</v>
      </c>
    </row>
    <row r="22" spans="2:7" x14ac:dyDescent="0.25">
      <c r="B22" s="93" t="s">
        <v>216</v>
      </c>
      <c r="C22" s="94">
        <v>1787.21</v>
      </c>
      <c r="D22" s="94">
        <v>2010</v>
      </c>
      <c r="E22" s="142">
        <v>861.67</v>
      </c>
      <c r="F22" s="90">
        <f t="shared" ref="F22" si="5">SUM(E22/C22*100)</f>
        <v>48.213136676719579</v>
      </c>
      <c r="G22" s="90">
        <v>0</v>
      </c>
    </row>
    <row r="23" spans="2:7" x14ac:dyDescent="0.25">
      <c r="B23" s="95" t="s">
        <v>217</v>
      </c>
      <c r="C23" s="89">
        <v>111126.93</v>
      </c>
      <c r="D23" s="149">
        <v>124480</v>
      </c>
      <c r="E23" s="116">
        <v>123827.5</v>
      </c>
      <c r="F23" s="90">
        <f t="shared" ref="F23" si="6">SUM(E24/C24*100)</f>
        <v>111.42888586951875</v>
      </c>
      <c r="G23" s="90">
        <f t="shared" si="1"/>
        <v>99.475819408740364</v>
      </c>
    </row>
    <row r="24" spans="2:7" ht="38.25" x14ac:dyDescent="0.25">
      <c r="B24" s="96" t="s">
        <v>218</v>
      </c>
      <c r="C24" s="94">
        <v>111126.93</v>
      </c>
      <c r="D24" s="94">
        <v>124480</v>
      </c>
      <c r="E24" s="142">
        <v>123827.5</v>
      </c>
      <c r="F24" s="90">
        <f t="shared" ref="F24:F25" si="7">SUM(E24/C24*100)</f>
        <v>111.42888586951875</v>
      </c>
      <c r="G24" s="90">
        <f t="shared" si="1"/>
        <v>99.475819408740364</v>
      </c>
    </row>
    <row r="25" spans="2:7" ht="15.75" customHeight="1" x14ac:dyDescent="0.25">
      <c r="B25" s="5" t="s">
        <v>219</v>
      </c>
      <c r="C25" s="89">
        <v>664.25</v>
      </c>
      <c r="D25" s="149">
        <v>17633</v>
      </c>
      <c r="E25" s="116">
        <v>17632.61</v>
      </c>
      <c r="F25" s="90">
        <f t="shared" si="7"/>
        <v>2654.514113662025</v>
      </c>
      <c r="G25" s="90">
        <f t="shared" si="1"/>
        <v>99.997788237962908</v>
      </c>
    </row>
    <row r="26" spans="2:7" x14ac:dyDescent="0.25">
      <c r="B26" s="5" t="s">
        <v>220</v>
      </c>
      <c r="C26" s="89">
        <v>35649.86</v>
      </c>
      <c r="D26" s="89">
        <v>41168</v>
      </c>
      <c r="E26" s="116">
        <v>40874.42</v>
      </c>
      <c r="F26" s="90">
        <f t="shared" ref="F26" si="8">SUM(E27/C27*100)</f>
        <v>119.36924932810054</v>
      </c>
      <c r="G26" s="90">
        <f t="shared" si="1"/>
        <v>99.28687329965021</v>
      </c>
    </row>
    <row r="27" spans="2:7" ht="25.5" x14ac:dyDescent="0.25">
      <c r="B27" s="95" t="s">
        <v>221</v>
      </c>
      <c r="C27" s="89">
        <v>1859645.74</v>
      </c>
      <c r="D27" s="89">
        <f>SUM(D28:D29)</f>
        <v>2293761</v>
      </c>
      <c r="E27" s="116">
        <v>2219845.16</v>
      </c>
      <c r="F27" s="90">
        <f t="shared" ref="F27:F28" si="9">SUM(E27/C27*100)</f>
        <v>119.36924932810054</v>
      </c>
      <c r="G27" s="90">
        <f t="shared" si="1"/>
        <v>96.777526516494092</v>
      </c>
    </row>
    <row r="28" spans="2:7" ht="25.5" x14ac:dyDescent="0.25">
      <c r="B28" s="31" t="s">
        <v>215</v>
      </c>
      <c r="C28" s="94">
        <v>1859645.74</v>
      </c>
      <c r="D28" s="94">
        <v>2273453</v>
      </c>
      <c r="E28" s="142">
        <v>2219845.16</v>
      </c>
      <c r="F28" s="90">
        <f t="shared" si="9"/>
        <v>119.36924932810054</v>
      </c>
      <c r="G28" s="90">
        <f t="shared" si="1"/>
        <v>97.642007994007358</v>
      </c>
    </row>
    <row r="29" spans="2:7" x14ac:dyDescent="0.25">
      <c r="B29" s="31" t="s">
        <v>222</v>
      </c>
      <c r="C29" s="94"/>
      <c r="D29" s="94">
        <v>20308</v>
      </c>
      <c r="E29" s="142">
        <v>6185.21</v>
      </c>
      <c r="F29" s="90">
        <v>0</v>
      </c>
      <c r="G29" s="90">
        <f t="shared" si="1"/>
        <v>30.457012014969472</v>
      </c>
    </row>
    <row r="30" spans="2:7" x14ac:dyDescent="0.25">
      <c r="B30" s="70" t="s">
        <v>374</v>
      </c>
      <c r="C30" s="94">
        <v>0</v>
      </c>
      <c r="D30" s="94">
        <v>0</v>
      </c>
      <c r="E30" s="142">
        <v>1197.26</v>
      </c>
      <c r="F30" s="90">
        <v>0</v>
      </c>
      <c r="G30" s="90">
        <v>0</v>
      </c>
    </row>
    <row r="31" spans="2:7" ht="25.5" x14ac:dyDescent="0.25">
      <c r="B31" s="95" t="s">
        <v>223</v>
      </c>
      <c r="C31" s="89">
        <v>594.98</v>
      </c>
      <c r="D31" s="89">
        <v>150</v>
      </c>
      <c r="E31" s="116">
        <v>150</v>
      </c>
      <c r="F31" s="90">
        <f t="shared" ref="F31" si="10">SUM(E31/C31*100)</f>
        <v>25.210931459881003</v>
      </c>
      <c r="G31" s="90">
        <f t="shared" si="1"/>
        <v>100</v>
      </c>
    </row>
    <row r="32" spans="2:7" ht="25.5" x14ac:dyDescent="0.25">
      <c r="B32" s="31" t="s">
        <v>224</v>
      </c>
      <c r="C32" s="94">
        <v>594.98</v>
      </c>
      <c r="D32" s="94">
        <v>150</v>
      </c>
      <c r="E32" s="142">
        <v>150</v>
      </c>
      <c r="F32" s="90">
        <f t="shared" ref="F32" si="11">SUM(E33/C33*100)</f>
        <v>119.61895044033727</v>
      </c>
      <c r="G32" s="90">
        <f t="shared" si="1"/>
        <v>100</v>
      </c>
    </row>
    <row r="33" spans="2:7" x14ac:dyDescent="0.25">
      <c r="B33" s="5" t="s">
        <v>36</v>
      </c>
      <c r="C33" s="58">
        <f>SUM(C34+C47+C52+C64+C74+C87+C98+C105+C110)</f>
        <v>2093286.2400000005</v>
      </c>
      <c r="D33" s="89">
        <f>SUM(D34+D47+D52+D64+D73+D94+D98+D104)</f>
        <v>2611918</v>
      </c>
      <c r="E33" s="116">
        <f>SUM(E34+E47+E53+E59+E65+E74+E87+E94+E105)</f>
        <v>2503967.0300000003</v>
      </c>
      <c r="F33" s="90">
        <f t="shared" ref="F33:F34" si="12">SUM(E33/C33*100)</f>
        <v>119.61895044033727</v>
      </c>
      <c r="G33" s="90">
        <f t="shared" si="1"/>
        <v>95.866984721572436</v>
      </c>
    </row>
    <row r="34" spans="2:7" x14ac:dyDescent="0.25">
      <c r="B34" s="5" t="s">
        <v>203</v>
      </c>
      <c r="C34" s="89">
        <f>SUM(C35)</f>
        <v>67355.02</v>
      </c>
      <c r="D34" s="89">
        <v>126660</v>
      </c>
      <c r="E34" s="116">
        <f>SUM(E35)</f>
        <v>107420.12</v>
      </c>
      <c r="F34" s="90">
        <f t="shared" si="12"/>
        <v>159.48346537496388</v>
      </c>
      <c r="G34" s="90">
        <f t="shared" si="1"/>
        <v>84.809821569556291</v>
      </c>
    </row>
    <row r="35" spans="2:7" x14ac:dyDescent="0.25">
      <c r="B35" s="97" t="s">
        <v>225</v>
      </c>
      <c r="C35" s="89">
        <f>SUM(C36)</f>
        <v>67355.02</v>
      </c>
      <c r="D35" s="89">
        <v>126660</v>
      </c>
      <c r="E35" s="116">
        <f>SUM(E36)</f>
        <v>107420.12</v>
      </c>
      <c r="F35" s="90">
        <f t="shared" ref="F35" si="13">SUM(E36/C36*100)</f>
        <v>159.48346537496388</v>
      </c>
      <c r="G35" s="90">
        <f t="shared" si="1"/>
        <v>84.809821569556291</v>
      </c>
    </row>
    <row r="36" spans="2:7" x14ac:dyDescent="0.25">
      <c r="B36" s="97" t="s">
        <v>204</v>
      </c>
      <c r="C36" s="89">
        <f>SUM(C37:C46)</f>
        <v>67355.02</v>
      </c>
      <c r="D36" s="89">
        <f>SUM(D37:D46)</f>
        <v>126660</v>
      </c>
      <c r="E36" s="116">
        <f>SUM(E37:E46)</f>
        <v>107420.12</v>
      </c>
      <c r="F36" s="90">
        <f t="shared" ref="F36:F37" si="14">SUM(E36/C36*100)</f>
        <v>159.48346537496388</v>
      </c>
      <c r="G36" s="90">
        <f t="shared" si="1"/>
        <v>84.809821569556291</v>
      </c>
    </row>
    <row r="37" spans="2:7" x14ac:dyDescent="0.25">
      <c r="B37" s="98" t="s">
        <v>226</v>
      </c>
      <c r="C37" s="94">
        <v>12580.33</v>
      </c>
      <c r="D37" s="94">
        <v>27093</v>
      </c>
      <c r="E37" s="117">
        <v>12092.73</v>
      </c>
      <c r="F37" s="90">
        <f t="shared" si="14"/>
        <v>96.124108032142246</v>
      </c>
      <c r="G37" s="90">
        <f t="shared" si="1"/>
        <v>44.634149042188014</v>
      </c>
    </row>
    <row r="38" spans="2:7" x14ac:dyDescent="0.25">
      <c r="B38" s="98" t="s">
        <v>227</v>
      </c>
      <c r="C38" s="94">
        <v>1848.21</v>
      </c>
      <c r="D38" s="94">
        <v>3477</v>
      </c>
      <c r="E38" s="117">
        <v>3477.45</v>
      </c>
      <c r="F38" s="90">
        <f t="shared" ref="F38" si="15">SUM(E39/C39*100)</f>
        <v>138.26061403128446</v>
      </c>
      <c r="G38" s="90">
        <f t="shared" si="1"/>
        <v>100.01294219154444</v>
      </c>
    </row>
    <row r="39" spans="2:7" x14ac:dyDescent="0.25">
      <c r="B39" s="98" t="s">
        <v>228</v>
      </c>
      <c r="C39" s="94">
        <v>2075.79</v>
      </c>
      <c r="D39" s="94">
        <v>4470</v>
      </c>
      <c r="E39" s="117">
        <v>2870</v>
      </c>
      <c r="F39" s="90">
        <f t="shared" ref="F39:F40" si="16">SUM(E39/C39*100)</f>
        <v>138.26061403128446</v>
      </c>
      <c r="G39" s="90">
        <f t="shared" si="1"/>
        <v>64.205816554809843</v>
      </c>
    </row>
    <row r="40" spans="2:7" x14ac:dyDescent="0.25">
      <c r="B40" s="98" t="s">
        <v>229</v>
      </c>
      <c r="C40" s="94">
        <v>1801.63</v>
      </c>
      <c r="D40" s="94">
        <v>1189</v>
      </c>
      <c r="E40" s="117">
        <v>662.5</v>
      </c>
      <c r="F40" s="90">
        <f t="shared" si="16"/>
        <v>36.772256234631975</v>
      </c>
      <c r="G40" s="90">
        <f t="shared" si="1"/>
        <v>55.719091673675358</v>
      </c>
    </row>
    <row r="41" spans="2:7" x14ac:dyDescent="0.25">
      <c r="B41" s="98" t="s">
        <v>230</v>
      </c>
      <c r="C41" s="94">
        <v>3203.53</v>
      </c>
      <c r="D41" s="94">
        <v>5181</v>
      </c>
      <c r="E41" s="117">
        <v>6907.24</v>
      </c>
      <c r="F41" s="90">
        <f t="shared" ref="F41" si="17">SUM(E42/C42*100)</f>
        <v>526.20911680401525</v>
      </c>
      <c r="G41" s="90">
        <f t="shared" si="1"/>
        <v>133.31866435051148</v>
      </c>
    </row>
    <row r="42" spans="2:7" x14ac:dyDescent="0.25">
      <c r="B42" s="98" t="s">
        <v>231</v>
      </c>
      <c r="C42" s="94">
        <v>7818.31</v>
      </c>
      <c r="D42" s="94">
        <v>42867</v>
      </c>
      <c r="E42" s="117">
        <v>41140.660000000003</v>
      </c>
      <c r="F42" s="90">
        <f t="shared" ref="F42:F43" si="18">SUM(E42/C42*100)</f>
        <v>526.20911680401525</v>
      </c>
      <c r="G42" s="90">
        <f t="shared" si="1"/>
        <v>95.972799589427765</v>
      </c>
    </row>
    <row r="43" spans="2:7" x14ac:dyDescent="0.25">
      <c r="B43" s="98" t="s">
        <v>233</v>
      </c>
      <c r="C43" s="94">
        <v>570.27</v>
      </c>
      <c r="D43" s="94">
        <v>488</v>
      </c>
      <c r="E43" s="117">
        <v>488</v>
      </c>
      <c r="F43" s="90">
        <f t="shared" si="18"/>
        <v>85.57350027180108</v>
      </c>
      <c r="G43" s="90">
        <f t="shared" si="1"/>
        <v>100</v>
      </c>
    </row>
    <row r="44" spans="2:7" x14ac:dyDescent="0.25">
      <c r="B44" s="98" t="s">
        <v>232</v>
      </c>
      <c r="C44" s="94">
        <v>104.04</v>
      </c>
      <c r="D44" s="94">
        <v>0</v>
      </c>
      <c r="E44" s="117">
        <v>0</v>
      </c>
      <c r="F44" s="90">
        <f t="shared" ref="F44" si="19">SUM(E45/C45*100)</f>
        <v>106.50184952122872</v>
      </c>
      <c r="G44" s="90">
        <v>0</v>
      </c>
    </row>
    <row r="45" spans="2:7" x14ac:dyDescent="0.25">
      <c r="B45" s="98" t="s">
        <v>234</v>
      </c>
      <c r="C45" s="94">
        <v>37352.910000000003</v>
      </c>
      <c r="D45" s="94">
        <v>39782</v>
      </c>
      <c r="E45" s="117">
        <v>39781.54</v>
      </c>
      <c r="F45" s="90">
        <f t="shared" ref="F45" si="20">SUM(E45/C45*100)</f>
        <v>106.50184952122872</v>
      </c>
      <c r="G45" s="90">
        <f t="shared" si="1"/>
        <v>99.998843698154943</v>
      </c>
    </row>
    <row r="46" spans="2:7" x14ac:dyDescent="0.25">
      <c r="B46" s="98" t="s">
        <v>235</v>
      </c>
      <c r="C46" s="94">
        <v>0</v>
      </c>
      <c r="D46" s="94">
        <v>2113</v>
      </c>
      <c r="E46" s="117">
        <v>0</v>
      </c>
      <c r="F46" s="90">
        <v>0</v>
      </c>
      <c r="G46" s="90">
        <f t="shared" si="1"/>
        <v>0</v>
      </c>
    </row>
    <row r="47" spans="2:7" x14ac:dyDescent="0.25">
      <c r="B47" s="92" t="s">
        <v>219</v>
      </c>
      <c r="C47" s="89">
        <f>SUM(C48:C51)</f>
        <v>664.25</v>
      </c>
      <c r="D47" s="89">
        <f>SUM(D48:D51)</f>
        <v>17633</v>
      </c>
      <c r="E47" s="116">
        <f>SUM(E48:E51)</f>
        <v>17632.61</v>
      </c>
      <c r="F47" s="90">
        <v>0</v>
      </c>
      <c r="G47" s="90">
        <f t="shared" si="1"/>
        <v>99.997788237962908</v>
      </c>
    </row>
    <row r="48" spans="2:7" x14ac:dyDescent="0.25">
      <c r="B48" s="11" t="s">
        <v>226</v>
      </c>
      <c r="C48" s="94">
        <v>0</v>
      </c>
      <c r="D48" s="94">
        <v>15000</v>
      </c>
      <c r="E48" s="142">
        <v>15000</v>
      </c>
      <c r="F48" s="90">
        <v>0</v>
      </c>
      <c r="G48" s="90">
        <f t="shared" si="1"/>
        <v>100</v>
      </c>
    </row>
    <row r="49" spans="2:7" x14ac:dyDescent="0.25">
      <c r="B49" s="11" t="s">
        <v>228</v>
      </c>
      <c r="C49" s="94">
        <v>0</v>
      </c>
      <c r="D49" s="94">
        <v>1600</v>
      </c>
      <c r="E49" s="142">
        <v>1600</v>
      </c>
      <c r="F49" s="90">
        <v>0</v>
      </c>
      <c r="G49" s="90">
        <f t="shared" si="1"/>
        <v>100</v>
      </c>
    </row>
    <row r="50" spans="2:7" x14ac:dyDescent="0.25">
      <c r="B50" s="11" t="s">
        <v>249</v>
      </c>
      <c r="C50" s="94">
        <v>0</v>
      </c>
      <c r="D50" s="94">
        <v>500</v>
      </c>
      <c r="E50" s="142">
        <v>500</v>
      </c>
      <c r="F50" s="90">
        <f t="shared" ref="F50" si="21">SUM(E51/C51*100)</f>
        <v>80.182160331200606</v>
      </c>
      <c r="G50" s="90">
        <f t="shared" si="1"/>
        <v>100</v>
      </c>
    </row>
    <row r="51" spans="2:7" x14ac:dyDescent="0.25">
      <c r="B51" s="34" t="s">
        <v>230</v>
      </c>
      <c r="C51" s="94">
        <v>664.25</v>
      </c>
      <c r="D51" s="94">
        <v>533</v>
      </c>
      <c r="E51" s="142">
        <v>532.61</v>
      </c>
      <c r="F51" s="90">
        <f t="shared" ref="F51:F52" si="22">SUM(E51/C51*100)</f>
        <v>80.182160331200606</v>
      </c>
      <c r="G51" s="90">
        <f t="shared" si="1"/>
        <v>99.926829268292678</v>
      </c>
    </row>
    <row r="52" spans="2:7" x14ac:dyDescent="0.25">
      <c r="B52" s="92" t="s">
        <v>236</v>
      </c>
      <c r="C52" s="89">
        <f>SUM(C53+C59)</f>
        <v>35649.86</v>
      </c>
      <c r="D52" s="94">
        <f>SUM(D53+D59)</f>
        <v>41168</v>
      </c>
      <c r="E52" s="116">
        <f>SUM(E53+E59)</f>
        <v>40874.42</v>
      </c>
      <c r="F52" s="90">
        <f t="shared" si="22"/>
        <v>114.65520481707361</v>
      </c>
      <c r="G52" s="90">
        <f t="shared" si="1"/>
        <v>99.28687329965021</v>
      </c>
    </row>
    <row r="53" spans="2:7" x14ac:dyDescent="0.25">
      <c r="B53" s="92" t="s">
        <v>237</v>
      </c>
      <c r="C53" s="89">
        <f>SUM(C54:C58)</f>
        <v>35649.86</v>
      </c>
      <c r="D53" s="89">
        <f>SUM(D54:D58)</f>
        <v>17156</v>
      </c>
      <c r="E53" s="116">
        <f>SUM(E54:E58)</f>
        <v>16863.419999999998</v>
      </c>
      <c r="F53" s="90">
        <f t="shared" ref="F53" si="23">SUM(E54/C54*100)</f>
        <v>42.130169368842076</v>
      </c>
      <c r="G53" s="90">
        <f t="shared" si="1"/>
        <v>98.294590813709476</v>
      </c>
    </row>
    <row r="54" spans="2:7" x14ac:dyDescent="0.25">
      <c r="B54" s="32" t="s">
        <v>226</v>
      </c>
      <c r="C54" s="94">
        <v>23099.29</v>
      </c>
      <c r="D54" s="94">
        <v>10002</v>
      </c>
      <c r="E54" s="117">
        <v>9731.77</v>
      </c>
      <c r="F54" s="90">
        <f t="shared" ref="F54:F55" si="24">SUM(E54/C54*100)</f>
        <v>42.130169368842076</v>
      </c>
      <c r="G54" s="90">
        <f t="shared" si="1"/>
        <v>97.298240351929621</v>
      </c>
    </row>
    <row r="55" spans="2:7" x14ac:dyDescent="0.25">
      <c r="B55" s="32" t="s">
        <v>227</v>
      </c>
      <c r="C55" s="94">
        <v>2851.79</v>
      </c>
      <c r="D55" s="94">
        <v>1928</v>
      </c>
      <c r="E55" s="117">
        <v>1927.99</v>
      </c>
      <c r="F55" s="90">
        <f t="shared" si="24"/>
        <v>67.606310422576698</v>
      </c>
      <c r="G55" s="90">
        <f t="shared" si="1"/>
        <v>99.999481327800837</v>
      </c>
    </row>
    <row r="56" spans="2:7" x14ac:dyDescent="0.25">
      <c r="B56" s="32" t="s">
        <v>228</v>
      </c>
      <c r="C56" s="94">
        <v>3383.98</v>
      </c>
      <c r="D56" s="94">
        <v>1650</v>
      </c>
      <c r="E56" s="117">
        <v>1649.98</v>
      </c>
      <c r="F56" s="90">
        <f t="shared" ref="F56" si="25">SUM(E57/C57*100)</f>
        <v>3.7561555695556059</v>
      </c>
      <c r="G56" s="90">
        <f t="shared" si="1"/>
        <v>99.99878787878788</v>
      </c>
    </row>
    <row r="57" spans="2:7" x14ac:dyDescent="0.25">
      <c r="B57" s="32" t="s">
        <v>238</v>
      </c>
      <c r="C57" s="94">
        <v>2682.53</v>
      </c>
      <c r="D57" s="94">
        <v>123</v>
      </c>
      <c r="E57" s="117">
        <v>100.76</v>
      </c>
      <c r="F57" s="90">
        <f t="shared" ref="F57:F58" si="26">SUM(E57/C57*100)</f>
        <v>3.7561555695556059</v>
      </c>
      <c r="G57" s="90">
        <f t="shared" si="1"/>
        <v>81.918699186991873</v>
      </c>
    </row>
    <row r="58" spans="2:7" x14ac:dyDescent="0.25">
      <c r="B58" s="32" t="s">
        <v>230</v>
      </c>
      <c r="C58" s="94">
        <v>3632.27</v>
      </c>
      <c r="D58" s="94">
        <v>3453</v>
      </c>
      <c r="E58" s="117">
        <v>3452.92</v>
      </c>
      <c r="F58" s="90">
        <f t="shared" si="26"/>
        <v>95.062316402690328</v>
      </c>
      <c r="G58" s="90">
        <f t="shared" si="1"/>
        <v>99.997683174051559</v>
      </c>
    </row>
    <row r="59" spans="2:7" x14ac:dyDescent="0.25">
      <c r="B59" s="115" t="s">
        <v>335</v>
      </c>
      <c r="C59" s="89">
        <f>SUM(C60:C63)</f>
        <v>0</v>
      </c>
      <c r="D59" s="89">
        <f>SUM(D60:D63)</f>
        <v>24012</v>
      </c>
      <c r="E59" s="116">
        <f>SUM(E60:E63)</f>
        <v>24011</v>
      </c>
      <c r="F59" s="90">
        <v>0</v>
      </c>
      <c r="G59" s="90">
        <f t="shared" si="1"/>
        <v>99.995835415625521</v>
      </c>
    </row>
    <row r="60" spans="2:7" x14ac:dyDescent="0.25">
      <c r="B60" s="32" t="s">
        <v>226</v>
      </c>
      <c r="C60" s="94">
        <v>0</v>
      </c>
      <c r="D60" s="94">
        <v>18400</v>
      </c>
      <c r="E60" s="117">
        <v>18399.759999999998</v>
      </c>
      <c r="F60" s="90">
        <v>0</v>
      </c>
      <c r="G60" s="90">
        <f t="shared" si="1"/>
        <v>99.998695652173907</v>
      </c>
    </row>
    <row r="61" spans="2:7" x14ac:dyDescent="0.25">
      <c r="B61" s="32" t="s">
        <v>227</v>
      </c>
      <c r="C61" s="94">
        <v>0</v>
      </c>
      <c r="D61" s="94">
        <v>1436</v>
      </c>
      <c r="E61" s="117">
        <v>1436</v>
      </c>
      <c r="F61" s="90">
        <v>0</v>
      </c>
      <c r="G61" s="90">
        <f t="shared" si="1"/>
        <v>100</v>
      </c>
    </row>
    <row r="62" spans="2:7" x14ac:dyDescent="0.25">
      <c r="B62" s="32" t="s">
        <v>228</v>
      </c>
      <c r="C62" s="94">
        <v>0</v>
      </c>
      <c r="D62" s="94">
        <v>2992</v>
      </c>
      <c r="E62" s="117">
        <v>2992</v>
      </c>
      <c r="F62" s="90">
        <v>0</v>
      </c>
      <c r="G62" s="90">
        <f t="shared" si="1"/>
        <v>100</v>
      </c>
    </row>
    <row r="63" spans="2:7" x14ac:dyDescent="0.25">
      <c r="B63" s="32" t="s">
        <v>238</v>
      </c>
      <c r="C63" s="94">
        <v>0</v>
      </c>
      <c r="D63" s="94">
        <v>1184</v>
      </c>
      <c r="E63" s="117">
        <v>1183.24</v>
      </c>
      <c r="F63" s="90">
        <v>0</v>
      </c>
      <c r="G63" s="90">
        <f t="shared" si="1"/>
        <v>99.935810810810807</v>
      </c>
    </row>
    <row r="64" spans="2:7" x14ac:dyDescent="0.25">
      <c r="B64" s="92" t="s">
        <v>239</v>
      </c>
      <c r="C64" s="89">
        <f>SUM(C65)</f>
        <v>111126.93000000001</v>
      </c>
      <c r="D64" s="89">
        <v>124480</v>
      </c>
      <c r="E64" s="116">
        <f>SUM(E65)</f>
        <v>123827.49999999999</v>
      </c>
      <c r="F64" s="90">
        <f t="shared" ref="F64" si="27">SUM(E64/C64*100)</f>
        <v>111.42888586951874</v>
      </c>
      <c r="G64" s="90">
        <f t="shared" si="1"/>
        <v>99.47581940874035</v>
      </c>
    </row>
    <row r="65" spans="2:7" x14ac:dyDescent="0.25">
      <c r="B65" s="92" t="s">
        <v>240</v>
      </c>
      <c r="C65" s="89">
        <f>SUM(C66:C72)</f>
        <v>111126.93000000001</v>
      </c>
      <c r="D65" s="89">
        <f>SUM(D66:D72)</f>
        <v>124480</v>
      </c>
      <c r="E65" s="116">
        <f>SUM(E66:E72)</f>
        <v>123827.49999999999</v>
      </c>
      <c r="F65" s="90">
        <f t="shared" ref="F65" si="28">SUM(E66/C66*100)</f>
        <v>102.57731850674472</v>
      </c>
      <c r="G65" s="90">
        <f t="shared" si="1"/>
        <v>99.47581940874035</v>
      </c>
    </row>
    <row r="66" spans="2:7" x14ac:dyDescent="0.25">
      <c r="B66" s="32" t="s">
        <v>238</v>
      </c>
      <c r="C66" s="94">
        <v>4768.91</v>
      </c>
      <c r="D66" s="94">
        <v>5000</v>
      </c>
      <c r="E66" s="117">
        <v>4891.82</v>
      </c>
      <c r="F66" s="90">
        <f t="shared" ref="F66:F67" si="29">SUM(E66/C66*100)</f>
        <v>102.57731850674472</v>
      </c>
      <c r="G66" s="90">
        <f t="shared" si="1"/>
        <v>97.836399999999983</v>
      </c>
    </row>
    <row r="67" spans="2:7" x14ac:dyDescent="0.25">
      <c r="B67" s="32" t="s">
        <v>241</v>
      </c>
      <c r="C67" s="94">
        <v>38295.64</v>
      </c>
      <c r="D67" s="94">
        <v>34640</v>
      </c>
      <c r="E67" s="117">
        <v>33570.53</v>
      </c>
      <c r="F67" s="90">
        <f t="shared" si="29"/>
        <v>87.661493579948001</v>
      </c>
      <c r="G67" s="90">
        <f t="shared" si="1"/>
        <v>96.912615473441107</v>
      </c>
    </row>
    <row r="68" spans="2:7" x14ac:dyDescent="0.25">
      <c r="B68" s="32" t="s">
        <v>242</v>
      </c>
      <c r="C68" s="94">
        <v>64531.44</v>
      </c>
      <c r="D68" s="94">
        <v>82485</v>
      </c>
      <c r="E68" s="117">
        <v>80950.759999999995</v>
      </c>
      <c r="F68" s="90">
        <v>0</v>
      </c>
      <c r="G68" s="90">
        <f t="shared" si="1"/>
        <v>98.139976965508879</v>
      </c>
    </row>
    <row r="69" spans="2:7" x14ac:dyDescent="0.25">
      <c r="B69" s="32" t="s">
        <v>233</v>
      </c>
      <c r="C69" s="94">
        <v>0</v>
      </c>
      <c r="D69" s="94">
        <v>0</v>
      </c>
      <c r="E69" s="117">
        <v>0</v>
      </c>
      <c r="F69" s="90">
        <v>0</v>
      </c>
      <c r="G69" s="90">
        <v>0</v>
      </c>
    </row>
    <row r="70" spans="2:7" x14ac:dyDescent="0.25">
      <c r="B70" s="32" t="s">
        <v>243</v>
      </c>
      <c r="C70" s="94">
        <v>1847.58</v>
      </c>
      <c r="D70" s="94">
        <v>1850</v>
      </c>
      <c r="E70" s="117">
        <v>3871.01</v>
      </c>
      <c r="F70" s="90">
        <f t="shared" ref="F70" si="30">SUM(E70/C70*100)</f>
        <v>209.51785578973579</v>
      </c>
      <c r="G70" s="90">
        <f t="shared" si="1"/>
        <v>209.24378378378381</v>
      </c>
    </row>
    <row r="71" spans="2:7" x14ac:dyDescent="0.25">
      <c r="B71" s="32" t="s">
        <v>232</v>
      </c>
      <c r="C71" s="94">
        <v>433.36</v>
      </c>
      <c r="D71" s="94">
        <v>505</v>
      </c>
      <c r="E71" s="117">
        <v>543.38</v>
      </c>
      <c r="F71" s="90">
        <f t="shared" ref="F71" si="31">SUM(E72/C72*100)</f>
        <v>0</v>
      </c>
      <c r="G71" s="90">
        <f t="shared" si="1"/>
        <v>107.60000000000001</v>
      </c>
    </row>
    <row r="72" spans="2:7" x14ac:dyDescent="0.25">
      <c r="B72" s="98" t="s">
        <v>235</v>
      </c>
      <c r="C72" s="94">
        <v>1250</v>
      </c>
      <c r="D72" s="94">
        <v>0</v>
      </c>
      <c r="E72" s="117">
        <v>0</v>
      </c>
      <c r="F72" s="90">
        <f t="shared" ref="F72:F73" si="32">SUM(E72/C72*100)</f>
        <v>0</v>
      </c>
      <c r="G72" s="90">
        <v>0</v>
      </c>
    </row>
    <row r="73" spans="2:7" x14ac:dyDescent="0.25">
      <c r="B73" s="115" t="s">
        <v>221</v>
      </c>
      <c r="C73" s="89">
        <f>SUM(C74+C87)</f>
        <v>1866220.4300000004</v>
      </c>
      <c r="D73" s="94">
        <f>SUM(D74+D87)</f>
        <v>2293761</v>
      </c>
      <c r="E73" s="116">
        <f>SUM(E74+E87)</f>
        <v>2200660.7400000002</v>
      </c>
      <c r="F73" s="90">
        <f t="shared" si="32"/>
        <v>117.92072922489653</v>
      </c>
      <c r="G73" s="90">
        <f t="shared" ref="G73:G108" si="33">SUM(E73/D73*100)</f>
        <v>95.941152543791631</v>
      </c>
    </row>
    <row r="74" spans="2:7" x14ac:dyDescent="0.25">
      <c r="B74" s="92" t="s">
        <v>244</v>
      </c>
      <c r="C74" s="89">
        <f>SUM(C75:C86)</f>
        <v>1859811.5600000003</v>
      </c>
      <c r="D74" s="89">
        <f>SUM(D75:D86)</f>
        <v>2273453</v>
      </c>
      <c r="E74" s="116">
        <v>2200660.7400000002</v>
      </c>
      <c r="F74" s="90">
        <f t="shared" ref="F74" si="34">SUM(E75/C75*100)</f>
        <v>122.01878150115388</v>
      </c>
      <c r="G74" s="90">
        <f t="shared" si="33"/>
        <v>96.798162970600231</v>
      </c>
    </row>
    <row r="75" spans="2:7" x14ac:dyDescent="0.25">
      <c r="B75" s="32" t="s">
        <v>226</v>
      </c>
      <c r="C75" s="94">
        <v>1365537.28</v>
      </c>
      <c r="D75" s="94">
        <v>1670860</v>
      </c>
      <c r="E75" s="117">
        <v>1666211.95</v>
      </c>
      <c r="F75" s="90">
        <f t="shared" ref="F75:F76" si="35">SUM(E75/C75*100)</f>
        <v>122.01878150115388</v>
      </c>
      <c r="G75" s="90">
        <f t="shared" si="33"/>
        <v>99.721816908657814</v>
      </c>
    </row>
    <row r="76" spans="2:7" x14ac:dyDescent="0.25">
      <c r="B76" s="32" t="s">
        <v>227</v>
      </c>
      <c r="C76" s="94">
        <v>80199.320000000007</v>
      </c>
      <c r="D76" s="94">
        <v>70000</v>
      </c>
      <c r="E76" s="117">
        <v>69852.7</v>
      </c>
      <c r="F76" s="90">
        <f t="shared" si="35"/>
        <v>87.098868169954542</v>
      </c>
      <c r="G76" s="90">
        <f t="shared" si="33"/>
        <v>99.789571428571421</v>
      </c>
    </row>
    <row r="77" spans="2:7" x14ac:dyDescent="0.25">
      <c r="B77" s="32" t="s">
        <v>228</v>
      </c>
      <c r="C77" s="94">
        <v>227044.55</v>
      </c>
      <c r="D77" s="94">
        <v>275000</v>
      </c>
      <c r="E77" s="117">
        <v>275297.84999999998</v>
      </c>
      <c r="F77" s="90">
        <f t="shared" ref="F77" si="36">SUM(E78/C78*100)</f>
        <v>100.05351098137677</v>
      </c>
      <c r="G77" s="90">
        <f t="shared" si="33"/>
        <v>100.10830909090909</v>
      </c>
    </row>
    <row r="78" spans="2:7" x14ac:dyDescent="0.25">
      <c r="B78" s="32" t="s">
        <v>238</v>
      </c>
      <c r="C78" s="94">
        <v>30105.97</v>
      </c>
      <c r="D78" s="94">
        <v>30120</v>
      </c>
      <c r="E78" s="117">
        <v>30122.080000000002</v>
      </c>
      <c r="F78" s="90">
        <f t="shared" ref="F78:F79" si="37">SUM(E78/C78*100)</f>
        <v>100.05351098137677</v>
      </c>
      <c r="G78" s="90">
        <f t="shared" si="33"/>
        <v>100.00690571049138</v>
      </c>
    </row>
    <row r="79" spans="2:7" x14ac:dyDescent="0.25">
      <c r="B79" s="32" t="s">
        <v>230</v>
      </c>
      <c r="C79" s="94">
        <v>106442.17</v>
      </c>
      <c r="D79" s="94">
        <v>186000</v>
      </c>
      <c r="E79" s="117">
        <v>118066.35</v>
      </c>
      <c r="F79" s="90">
        <f t="shared" si="37"/>
        <v>110.92065297052851</v>
      </c>
      <c r="G79" s="90">
        <f t="shared" si="33"/>
        <v>63.476532258064523</v>
      </c>
    </row>
    <row r="80" spans="2:7" x14ac:dyDescent="0.25">
      <c r="B80" s="32" t="s">
        <v>242</v>
      </c>
      <c r="C80" s="94">
        <v>15652.04</v>
      </c>
      <c r="D80" s="94">
        <v>11100</v>
      </c>
      <c r="E80" s="117">
        <v>11066.53</v>
      </c>
      <c r="F80" s="90">
        <f t="shared" ref="F80" si="38">SUM(E81/C81*100)</f>
        <v>25.815951509167455</v>
      </c>
      <c r="G80" s="90">
        <f t="shared" si="33"/>
        <v>99.698468468468477</v>
      </c>
    </row>
    <row r="81" spans="2:7" x14ac:dyDescent="0.25">
      <c r="B81" s="32" t="s">
        <v>243</v>
      </c>
      <c r="C81" s="94">
        <v>2916.84</v>
      </c>
      <c r="D81" s="94">
        <v>2000</v>
      </c>
      <c r="E81" s="117">
        <v>753.01</v>
      </c>
      <c r="F81" s="90">
        <f t="shared" ref="F81:F82" si="39">SUM(E81/C81*100)</f>
        <v>25.815951509167455</v>
      </c>
      <c r="G81" s="90">
        <f t="shared" si="33"/>
        <v>37.650500000000001</v>
      </c>
    </row>
    <row r="82" spans="2:7" x14ac:dyDescent="0.25">
      <c r="B82" s="31" t="s">
        <v>232</v>
      </c>
      <c r="C82" s="94">
        <v>64.959999999999994</v>
      </c>
      <c r="D82" s="94">
        <v>0</v>
      </c>
      <c r="E82" s="117">
        <v>0</v>
      </c>
      <c r="F82" s="90">
        <f t="shared" si="39"/>
        <v>0</v>
      </c>
      <c r="G82" s="90">
        <v>0</v>
      </c>
    </row>
    <row r="83" spans="2:7" ht="25.5" x14ac:dyDescent="0.25">
      <c r="B83" s="31" t="s">
        <v>234</v>
      </c>
      <c r="C83" s="94">
        <v>25691.84</v>
      </c>
      <c r="D83" s="94">
        <v>24945</v>
      </c>
      <c r="E83" s="117">
        <v>26832.63</v>
      </c>
      <c r="F83" s="90">
        <f t="shared" ref="F83" si="40">SUM(E84/C84*100)</f>
        <v>100.3042667561263</v>
      </c>
      <c r="G83" s="90">
        <f t="shared" si="33"/>
        <v>107.56716776909201</v>
      </c>
    </row>
    <row r="84" spans="2:7" x14ac:dyDescent="0.25">
      <c r="B84" s="31" t="s">
        <v>245</v>
      </c>
      <c r="C84" s="94">
        <v>1281.77</v>
      </c>
      <c r="D84" s="94">
        <v>1286</v>
      </c>
      <c r="E84" s="117">
        <v>1285.67</v>
      </c>
      <c r="F84" s="90">
        <f t="shared" ref="F84:F85" si="41">SUM(E84/C84*100)</f>
        <v>100.3042667561263</v>
      </c>
      <c r="G84" s="90">
        <f t="shared" si="33"/>
        <v>99.97433903576983</v>
      </c>
    </row>
    <row r="85" spans="2:7" x14ac:dyDescent="0.25">
      <c r="B85" s="31" t="s">
        <v>246</v>
      </c>
      <c r="C85" s="94">
        <v>1844.05</v>
      </c>
      <c r="D85" s="94">
        <v>1100</v>
      </c>
      <c r="E85" s="117">
        <v>10149.43</v>
      </c>
      <c r="F85" s="90">
        <f t="shared" si="41"/>
        <v>550.38800466364796</v>
      </c>
      <c r="G85" s="90">
        <f t="shared" si="33"/>
        <v>922.6754545454545</v>
      </c>
    </row>
    <row r="86" spans="2:7" ht="25.5" x14ac:dyDescent="0.25">
      <c r="B86" s="31" t="s">
        <v>247</v>
      </c>
      <c r="C86" s="94">
        <v>3030.77</v>
      </c>
      <c r="D86" s="94">
        <v>1042</v>
      </c>
      <c r="E86" s="117">
        <v>1146.76</v>
      </c>
      <c r="F86" s="90">
        <f t="shared" ref="F86" si="42">SUM(E87/C87*100)</f>
        <v>0</v>
      </c>
      <c r="G86" s="90">
        <f t="shared" si="33"/>
        <v>110.05374280230326</v>
      </c>
    </row>
    <row r="87" spans="2:7" ht="25.5" x14ac:dyDescent="0.25">
      <c r="B87" s="70" t="s">
        <v>248</v>
      </c>
      <c r="C87" s="89">
        <f>SUM(C88:C93)</f>
        <v>6408.87</v>
      </c>
      <c r="D87" s="89">
        <f>SUM(D88:D93)</f>
        <v>20308</v>
      </c>
      <c r="E87" s="116">
        <v>0</v>
      </c>
      <c r="F87" s="90">
        <f t="shared" ref="F87:F88" si="43">SUM(E87/C87*100)</f>
        <v>0</v>
      </c>
      <c r="G87" s="90">
        <f t="shared" si="33"/>
        <v>0</v>
      </c>
    </row>
    <row r="88" spans="2:7" x14ac:dyDescent="0.25">
      <c r="B88" s="31" t="s">
        <v>226</v>
      </c>
      <c r="C88" s="94">
        <v>5099.71</v>
      </c>
      <c r="D88" s="94">
        <v>17432</v>
      </c>
      <c r="E88" s="117">
        <v>0</v>
      </c>
      <c r="F88" s="90">
        <f t="shared" si="43"/>
        <v>0</v>
      </c>
      <c r="G88" s="90">
        <f t="shared" si="33"/>
        <v>0</v>
      </c>
    </row>
    <row r="89" spans="2:7" x14ac:dyDescent="0.25">
      <c r="B89" s="31" t="s">
        <v>227</v>
      </c>
      <c r="C89" s="94">
        <v>300</v>
      </c>
      <c r="D89" s="94">
        <v>0</v>
      </c>
      <c r="E89" s="117">
        <v>0</v>
      </c>
      <c r="F89" s="90">
        <f t="shared" ref="F89" si="44">SUM(E90/C90*100)</f>
        <v>0</v>
      </c>
      <c r="G89" s="90">
        <v>0</v>
      </c>
    </row>
    <row r="90" spans="2:7" x14ac:dyDescent="0.25">
      <c r="B90" s="31" t="s">
        <v>228</v>
      </c>
      <c r="C90" s="94">
        <v>841.47</v>
      </c>
      <c r="D90" s="94">
        <v>2876</v>
      </c>
      <c r="E90" s="117">
        <v>0</v>
      </c>
      <c r="F90" s="90">
        <f t="shared" ref="F90:F91" si="45">SUM(E90/C90*100)</f>
        <v>0</v>
      </c>
      <c r="G90" s="90">
        <f t="shared" si="33"/>
        <v>0</v>
      </c>
    </row>
    <row r="91" spans="2:7" x14ac:dyDescent="0.25">
      <c r="B91" s="31" t="s">
        <v>249</v>
      </c>
      <c r="C91" s="94">
        <v>167.69</v>
      </c>
      <c r="D91" s="94">
        <v>0</v>
      </c>
      <c r="E91" s="117">
        <v>0</v>
      </c>
      <c r="F91" s="90">
        <f t="shared" si="45"/>
        <v>0</v>
      </c>
      <c r="G91" s="90">
        <v>0</v>
      </c>
    </row>
    <row r="92" spans="2:7" x14ac:dyDescent="0.25">
      <c r="B92" s="31" t="s">
        <v>230</v>
      </c>
      <c r="C92" s="94">
        <v>0</v>
      </c>
      <c r="D92" s="94">
        <v>0</v>
      </c>
      <c r="E92" s="117">
        <v>0</v>
      </c>
      <c r="F92" s="90">
        <v>0</v>
      </c>
      <c r="G92" s="90">
        <v>0</v>
      </c>
    </row>
    <row r="93" spans="2:7" x14ac:dyDescent="0.25">
      <c r="B93" s="31" t="s">
        <v>231</v>
      </c>
      <c r="C93" s="94">
        <v>0</v>
      </c>
      <c r="D93" s="94">
        <v>0</v>
      </c>
      <c r="E93" s="117">
        <v>0</v>
      </c>
      <c r="F93" s="90">
        <v>0</v>
      </c>
      <c r="G93" s="90">
        <v>0</v>
      </c>
    </row>
    <row r="94" spans="2:7" ht="25.5" x14ac:dyDescent="0.25">
      <c r="B94" s="95" t="s">
        <v>250</v>
      </c>
      <c r="C94" s="89">
        <v>0</v>
      </c>
      <c r="D94" s="89">
        <v>2010</v>
      </c>
      <c r="E94" s="116">
        <v>0</v>
      </c>
      <c r="F94" s="90">
        <v>0</v>
      </c>
      <c r="G94" s="90">
        <f t="shared" si="33"/>
        <v>0</v>
      </c>
    </row>
    <row r="95" spans="2:7" ht="25.5" x14ac:dyDescent="0.25">
      <c r="B95" s="95" t="s">
        <v>213</v>
      </c>
      <c r="C95" s="89">
        <v>0</v>
      </c>
      <c r="D95" s="89">
        <f>SUM(D96:D97)</f>
        <v>2010</v>
      </c>
      <c r="E95" s="116">
        <v>0</v>
      </c>
      <c r="F95" s="90">
        <v>0</v>
      </c>
      <c r="G95" s="90">
        <f t="shared" si="33"/>
        <v>0</v>
      </c>
    </row>
    <row r="96" spans="2:7" x14ac:dyDescent="0.25">
      <c r="B96" s="93" t="s">
        <v>230</v>
      </c>
      <c r="C96" s="94">
        <v>0</v>
      </c>
      <c r="D96" s="94">
        <v>1110</v>
      </c>
      <c r="E96" s="117">
        <v>0</v>
      </c>
      <c r="F96" s="90">
        <v>0</v>
      </c>
      <c r="G96" s="90">
        <f t="shared" si="33"/>
        <v>0</v>
      </c>
    </row>
    <row r="97" spans="2:7" x14ac:dyDescent="0.25">
      <c r="B97" s="93" t="s">
        <v>231</v>
      </c>
      <c r="C97" s="94">
        <v>0</v>
      </c>
      <c r="D97" s="94">
        <v>900</v>
      </c>
      <c r="E97" s="117">
        <v>0</v>
      </c>
      <c r="F97" s="90">
        <v>0</v>
      </c>
      <c r="G97" s="90">
        <f t="shared" si="33"/>
        <v>0</v>
      </c>
    </row>
    <row r="98" spans="2:7" x14ac:dyDescent="0.25">
      <c r="B98" s="95" t="s">
        <v>251</v>
      </c>
      <c r="C98" s="89">
        <v>0</v>
      </c>
      <c r="D98" s="89">
        <v>150</v>
      </c>
      <c r="E98" s="116">
        <v>0</v>
      </c>
      <c r="F98" s="90">
        <v>0</v>
      </c>
      <c r="G98" s="90">
        <f t="shared" si="33"/>
        <v>0</v>
      </c>
    </row>
    <row r="99" spans="2:7" ht="25.5" x14ac:dyDescent="0.25">
      <c r="B99" s="95" t="s">
        <v>252</v>
      </c>
      <c r="C99" s="89">
        <v>0</v>
      </c>
      <c r="D99" s="89">
        <v>150</v>
      </c>
      <c r="E99" s="116">
        <v>0</v>
      </c>
      <c r="F99" s="90">
        <v>0</v>
      </c>
      <c r="G99" s="90">
        <f t="shared" si="33"/>
        <v>0</v>
      </c>
    </row>
    <row r="100" spans="2:7" ht="25.5" x14ac:dyDescent="0.25">
      <c r="B100" s="95" t="s">
        <v>223</v>
      </c>
      <c r="C100" s="89">
        <v>0</v>
      </c>
      <c r="D100" s="89">
        <v>150</v>
      </c>
      <c r="E100" s="116">
        <v>0</v>
      </c>
      <c r="F100" s="90">
        <v>0</v>
      </c>
      <c r="G100" s="90">
        <f t="shared" si="33"/>
        <v>0</v>
      </c>
    </row>
    <row r="101" spans="2:7" ht="25.5" x14ac:dyDescent="0.25">
      <c r="B101" s="93" t="s">
        <v>354</v>
      </c>
      <c r="C101" s="94">
        <v>0</v>
      </c>
      <c r="D101" s="94">
        <v>150</v>
      </c>
      <c r="E101" s="117">
        <v>0</v>
      </c>
      <c r="F101" s="90">
        <v>0</v>
      </c>
      <c r="G101" s="90">
        <f t="shared" si="33"/>
        <v>0</v>
      </c>
    </row>
    <row r="102" spans="2:7" x14ac:dyDescent="0.25">
      <c r="B102" s="93" t="s">
        <v>246</v>
      </c>
      <c r="C102" s="94">
        <v>0</v>
      </c>
      <c r="D102" s="94">
        <v>0</v>
      </c>
      <c r="E102" s="117">
        <v>0</v>
      </c>
      <c r="F102" s="90">
        <v>0</v>
      </c>
      <c r="G102" s="90">
        <v>0</v>
      </c>
    </row>
    <row r="103" spans="2:7" ht="25.5" x14ac:dyDescent="0.25">
      <c r="B103" s="93" t="s">
        <v>247</v>
      </c>
      <c r="C103" s="94">
        <v>0</v>
      </c>
      <c r="D103" s="94">
        <v>0</v>
      </c>
      <c r="E103" s="117">
        <v>0</v>
      </c>
      <c r="F103" s="90">
        <v>0</v>
      </c>
      <c r="G103" s="90">
        <v>0</v>
      </c>
    </row>
    <row r="104" spans="2:7" ht="25.5" x14ac:dyDescent="0.25">
      <c r="B104" s="95" t="s">
        <v>253</v>
      </c>
      <c r="C104" s="89">
        <f>SUM(C105+C110)</f>
        <v>12269.75</v>
      </c>
      <c r="D104" s="89">
        <f>SUM(D105+D110)</f>
        <v>6056</v>
      </c>
      <c r="E104" s="116">
        <f>SUM(E105+E110)</f>
        <v>13551.64</v>
      </c>
      <c r="F104" s="90">
        <f t="shared" ref="F104" si="46">SUM(E105/C105*100)</f>
        <v>117.68326624896332</v>
      </c>
      <c r="G104" s="90">
        <f t="shared" si="33"/>
        <v>223.77212681638045</v>
      </c>
    </row>
    <row r="105" spans="2:7" ht="25.5" x14ac:dyDescent="0.25">
      <c r="B105" s="95" t="s">
        <v>206</v>
      </c>
      <c r="C105" s="89">
        <f>SUM(C106:C109)</f>
        <v>11515.35</v>
      </c>
      <c r="D105" s="89">
        <f>SUM(D106:D109)</f>
        <v>6056</v>
      </c>
      <c r="E105" s="116">
        <f>SUM(E106:E109)</f>
        <v>13551.64</v>
      </c>
      <c r="F105" s="90">
        <f t="shared" ref="F105:F106" si="47">SUM(E105/C105*100)</f>
        <v>117.68326624896332</v>
      </c>
      <c r="G105" s="90">
        <f t="shared" si="33"/>
        <v>223.77212681638045</v>
      </c>
    </row>
    <row r="106" spans="2:7" x14ac:dyDescent="0.25">
      <c r="B106" s="93" t="s">
        <v>254</v>
      </c>
      <c r="C106" s="94">
        <v>4323.08</v>
      </c>
      <c r="D106" s="94">
        <v>3700</v>
      </c>
      <c r="E106" s="117">
        <v>6761.95</v>
      </c>
      <c r="F106" s="90">
        <f t="shared" si="47"/>
        <v>156.4151021956568</v>
      </c>
      <c r="G106" s="90">
        <f t="shared" si="33"/>
        <v>182.75540540540541</v>
      </c>
    </row>
    <row r="107" spans="2:7" x14ac:dyDescent="0.25">
      <c r="B107" s="93" t="s">
        <v>242</v>
      </c>
      <c r="C107" s="94">
        <v>7192.27</v>
      </c>
      <c r="D107" s="94">
        <v>426</v>
      </c>
      <c r="E107" s="117">
        <v>4566.49</v>
      </c>
      <c r="F107" s="90">
        <v>0</v>
      </c>
      <c r="G107" s="90">
        <f t="shared" si="33"/>
        <v>1071.9460093896712</v>
      </c>
    </row>
    <row r="108" spans="2:7" ht="25.5" x14ac:dyDescent="0.25">
      <c r="B108" s="93" t="s">
        <v>243</v>
      </c>
      <c r="C108" s="94">
        <v>0</v>
      </c>
      <c r="D108" s="94">
        <v>1930</v>
      </c>
      <c r="E108" s="117">
        <v>110</v>
      </c>
      <c r="F108" s="90">
        <v>0</v>
      </c>
      <c r="G108" s="90">
        <f t="shared" si="33"/>
        <v>5.6994818652849739</v>
      </c>
    </row>
    <row r="109" spans="2:7" ht="25.5" x14ac:dyDescent="0.25">
      <c r="B109" s="93" t="s">
        <v>235</v>
      </c>
      <c r="C109" s="94">
        <v>0</v>
      </c>
      <c r="D109" s="94">
        <v>0</v>
      </c>
      <c r="E109" s="117">
        <v>2113.1999999999998</v>
      </c>
      <c r="F109" s="90">
        <v>0</v>
      </c>
      <c r="G109" s="90">
        <v>0</v>
      </c>
    </row>
    <row r="110" spans="2:7" ht="25.5" x14ac:dyDescent="0.25">
      <c r="B110" s="95" t="s">
        <v>255</v>
      </c>
      <c r="C110" s="89">
        <f>SUM(C111:C113)</f>
        <v>754.4</v>
      </c>
      <c r="D110" s="89">
        <v>0</v>
      </c>
      <c r="E110" s="116">
        <v>0</v>
      </c>
      <c r="F110" s="90">
        <v>0</v>
      </c>
      <c r="G110" s="90">
        <v>0</v>
      </c>
    </row>
    <row r="111" spans="2:7" x14ac:dyDescent="0.25">
      <c r="B111" s="93" t="s">
        <v>249</v>
      </c>
      <c r="C111" s="94">
        <v>0</v>
      </c>
      <c r="D111" s="94">
        <v>0</v>
      </c>
      <c r="E111" s="142">
        <v>0</v>
      </c>
      <c r="F111" s="90">
        <v>0</v>
      </c>
      <c r="G111" s="90">
        <v>0</v>
      </c>
    </row>
    <row r="112" spans="2:7" x14ac:dyDescent="0.25">
      <c r="B112" s="93" t="s">
        <v>242</v>
      </c>
      <c r="C112" s="94">
        <v>0</v>
      </c>
      <c r="D112" s="94">
        <v>0</v>
      </c>
      <c r="E112" s="142">
        <v>0</v>
      </c>
      <c r="F112" s="90">
        <v>0</v>
      </c>
      <c r="G112" s="90">
        <v>0</v>
      </c>
    </row>
    <row r="113" spans="2:7" ht="25.5" x14ac:dyDescent="0.25">
      <c r="B113" s="93" t="s">
        <v>243</v>
      </c>
      <c r="C113" s="94">
        <v>754.4</v>
      </c>
      <c r="D113" s="94">
        <v>0</v>
      </c>
      <c r="E113" s="142">
        <v>0</v>
      </c>
      <c r="F113" s="90">
        <v>0</v>
      </c>
      <c r="G113" s="90"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topLeftCell="B1" workbookViewId="0">
      <selection activeCell="F1" sqref="F1:F1048576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style="45" customWidth="1"/>
    <col min="5" max="5" width="25.28515625" customWidth="1"/>
    <col min="6" max="6" width="25.28515625" style="45" customWidth="1"/>
    <col min="7" max="7" width="15.7109375" hidden="1" customWidth="1"/>
    <col min="8" max="9" width="15.7109375" customWidth="1"/>
  </cols>
  <sheetData>
    <row r="1" spans="2:9" ht="18" x14ac:dyDescent="0.25">
      <c r="B1" s="16"/>
      <c r="C1" s="16"/>
      <c r="D1" s="44"/>
      <c r="E1" s="16"/>
      <c r="F1" s="46"/>
      <c r="G1" s="3"/>
      <c r="H1" s="3"/>
      <c r="I1" s="3"/>
    </row>
    <row r="2" spans="2:9" ht="15.75" customHeight="1" x14ac:dyDescent="0.25">
      <c r="B2" s="199" t="s">
        <v>47</v>
      </c>
      <c r="C2" s="199"/>
      <c r="D2" s="199"/>
      <c r="E2" s="199"/>
      <c r="F2" s="199"/>
      <c r="G2" s="199"/>
      <c r="H2" s="199"/>
      <c r="I2" s="143"/>
    </row>
    <row r="3" spans="2:9" ht="18" x14ac:dyDescent="0.25">
      <c r="B3" s="16"/>
      <c r="C3" s="16"/>
      <c r="D3" s="44"/>
      <c r="E3" s="16"/>
      <c r="F3" s="46"/>
      <c r="G3" s="3"/>
      <c r="H3" s="3"/>
      <c r="I3" s="3"/>
    </row>
    <row r="4" spans="2:9" ht="25.5" x14ac:dyDescent="0.25">
      <c r="B4" s="39" t="s">
        <v>269</v>
      </c>
      <c r="C4" s="39" t="s">
        <v>359</v>
      </c>
      <c r="D4" s="1" t="s">
        <v>331</v>
      </c>
      <c r="E4" s="39" t="s">
        <v>68</v>
      </c>
      <c r="F4" s="1" t="s">
        <v>360</v>
      </c>
      <c r="G4" s="39" t="s">
        <v>17</v>
      </c>
      <c r="H4" s="39" t="s">
        <v>48</v>
      </c>
      <c r="I4" s="39" t="s">
        <v>48</v>
      </c>
    </row>
    <row r="5" spans="2:9" x14ac:dyDescent="0.25">
      <c r="B5" s="39">
        <v>1</v>
      </c>
      <c r="C5" s="39">
        <v>2</v>
      </c>
      <c r="D5" s="1">
        <v>3</v>
      </c>
      <c r="E5" s="39">
        <v>4</v>
      </c>
      <c r="F5" s="1">
        <v>5</v>
      </c>
      <c r="G5" s="39" t="s">
        <v>19</v>
      </c>
      <c r="H5" s="39" t="s">
        <v>19</v>
      </c>
      <c r="I5" s="39" t="s">
        <v>93</v>
      </c>
    </row>
    <row r="6" spans="2:9" s="36" customFormat="1" ht="15.75" customHeight="1" x14ac:dyDescent="0.25">
      <c r="B6" s="5" t="s">
        <v>36</v>
      </c>
      <c r="C6" s="58">
        <f>SUM(C7+C11+C15+C17+C21+C25+C29+C33+C37+C40+C44+C48+C52+C55)</f>
        <v>2093286.24</v>
      </c>
      <c r="D6" s="58">
        <f>SUM(D7+D11+D15+D17+D21+D25+D29+D34+D37+D40+D44+D48+D52+D55+D59)</f>
        <v>2611918</v>
      </c>
      <c r="E6" s="58">
        <v>0</v>
      </c>
      <c r="F6" s="124">
        <f>SUM(F7+F15+F17+F11+F21+F25+F29+F33+F37+F40+F44+F48+F52+F55+F59)</f>
        <v>2503967.0300000003</v>
      </c>
      <c r="G6" s="79"/>
      <c r="H6" s="79">
        <f>SUM(F6/C6*100)</f>
        <v>119.6189504403373</v>
      </c>
      <c r="I6" s="79">
        <f>SUM(F6/D6*100)</f>
        <v>95.866984721572436</v>
      </c>
    </row>
    <row r="7" spans="2:9" s="36" customFormat="1" ht="15.75" customHeight="1" x14ac:dyDescent="0.25">
      <c r="B7" s="5" t="s">
        <v>143</v>
      </c>
      <c r="C7" s="150">
        <v>17684.22</v>
      </c>
      <c r="D7" s="58">
        <v>36229</v>
      </c>
      <c r="E7" s="58">
        <v>0</v>
      </c>
      <c r="F7" s="124">
        <v>19102.68</v>
      </c>
      <c r="G7" s="79"/>
      <c r="H7" s="79">
        <f>SUM(F7/C7*100)</f>
        <v>108.02104927443787</v>
      </c>
      <c r="I7" s="79">
        <f>SUM(F7/D7*100)</f>
        <v>52.727593916475755</v>
      </c>
    </row>
    <row r="8" spans="2:9" s="36" customFormat="1" ht="15.75" customHeight="1" x14ac:dyDescent="0.25">
      <c r="B8" s="5" t="s">
        <v>140</v>
      </c>
      <c r="C8" s="58">
        <v>17684.22</v>
      </c>
      <c r="D8" s="58">
        <v>36229</v>
      </c>
      <c r="E8" s="58">
        <v>0</v>
      </c>
      <c r="F8" s="124">
        <v>19102.68</v>
      </c>
      <c r="G8" s="79"/>
      <c r="H8" s="79">
        <f>SUM(F8/C8*100)</f>
        <v>108.02104927443787</v>
      </c>
      <c r="I8" s="79">
        <f>SUM(F8/D8*100)</f>
        <v>52.727593916475755</v>
      </c>
    </row>
    <row r="9" spans="2:9" ht="25.5" x14ac:dyDescent="0.25">
      <c r="B9" s="12" t="s">
        <v>141</v>
      </c>
      <c r="C9" s="64">
        <v>17684.22</v>
      </c>
      <c r="D9" s="64">
        <v>36229</v>
      </c>
      <c r="E9" s="64">
        <v>0</v>
      </c>
      <c r="F9" s="78">
        <v>19102.68</v>
      </c>
      <c r="G9" s="66"/>
      <c r="H9" s="66">
        <f t="shared" ref="H9:H58" si="0">SUM(F9/C9*100)</f>
        <v>108.02104927443787</v>
      </c>
      <c r="I9" s="66">
        <f t="shared" ref="I9:I54" si="1">SUM(F9/D9*100)</f>
        <v>52.727593916475755</v>
      </c>
    </row>
    <row r="10" spans="2:9" x14ac:dyDescent="0.25">
      <c r="B10" s="34" t="s">
        <v>142</v>
      </c>
      <c r="C10" s="64">
        <v>17684.22</v>
      </c>
      <c r="D10" s="64">
        <v>36229</v>
      </c>
      <c r="E10" s="64">
        <v>0</v>
      </c>
      <c r="F10" s="78">
        <v>19102.68</v>
      </c>
      <c r="G10" s="66"/>
      <c r="H10" s="79">
        <f t="shared" si="0"/>
        <v>108.02104927443787</v>
      </c>
      <c r="I10" s="79">
        <f t="shared" si="1"/>
        <v>52.727593916475755</v>
      </c>
    </row>
    <row r="11" spans="2:9" s="36" customFormat="1" x14ac:dyDescent="0.25">
      <c r="B11" s="67" t="s">
        <v>144</v>
      </c>
      <c r="C11" s="150">
        <f>SUM(C14)</f>
        <v>32017.59</v>
      </c>
      <c r="D11" s="58">
        <v>13703</v>
      </c>
      <c r="E11" s="58">
        <v>0</v>
      </c>
      <c r="F11" s="124">
        <v>13410.5</v>
      </c>
      <c r="G11" s="79"/>
      <c r="H11" s="79">
        <f t="shared" si="0"/>
        <v>41.884788955071258</v>
      </c>
      <c r="I11" s="79">
        <f t="shared" si="1"/>
        <v>97.865430927534121</v>
      </c>
    </row>
    <row r="12" spans="2:9" s="36" customFormat="1" x14ac:dyDescent="0.25">
      <c r="B12" s="5" t="s">
        <v>140</v>
      </c>
      <c r="C12" s="58">
        <v>32017.59</v>
      </c>
      <c r="D12" s="58">
        <v>13703</v>
      </c>
      <c r="E12" s="58">
        <v>0</v>
      </c>
      <c r="F12" s="124">
        <v>13410.5</v>
      </c>
      <c r="G12" s="79"/>
      <c r="H12" s="66">
        <f t="shared" si="0"/>
        <v>41.884788955071258</v>
      </c>
      <c r="I12" s="66">
        <f t="shared" si="1"/>
        <v>97.865430927534121</v>
      </c>
    </row>
    <row r="13" spans="2:9" ht="25.5" x14ac:dyDescent="0.25">
      <c r="B13" s="31" t="s">
        <v>141</v>
      </c>
      <c r="C13" s="64">
        <v>32017.59</v>
      </c>
      <c r="D13" s="64">
        <v>13703</v>
      </c>
      <c r="E13" s="64">
        <v>0</v>
      </c>
      <c r="F13" s="78">
        <v>13410.5</v>
      </c>
      <c r="G13" s="66"/>
      <c r="H13" s="79">
        <f t="shared" si="0"/>
        <v>41.884788955071258</v>
      </c>
      <c r="I13" s="79">
        <f t="shared" si="1"/>
        <v>97.865430927534121</v>
      </c>
    </row>
    <row r="14" spans="2:9" ht="25.5" x14ac:dyDescent="0.25">
      <c r="B14" s="31" t="s">
        <v>142</v>
      </c>
      <c r="C14" s="64">
        <v>32017.59</v>
      </c>
      <c r="D14" s="64">
        <v>13703</v>
      </c>
      <c r="E14" s="64">
        <v>0</v>
      </c>
      <c r="F14" s="78">
        <v>13410.5</v>
      </c>
      <c r="G14" s="66"/>
      <c r="H14" s="79">
        <f t="shared" si="0"/>
        <v>41.884788955071258</v>
      </c>
      <c r="I14" s="79">
        <f t="shared" si="1"/>
        <v>97.865430927534121</v>
      </c>
    </row>
    <row r="15" spans="2:9" s="36" customFormat="1" x14ac:dyDescent="0.25">
      <c r="B15" s="69" t="s">
        <v>344</v>
      </c>
      <c r="C15" s="58">
        <v>0</v>
      </c>
      <c r="D15" s="58">
        <v>24012</v>
      </c>
      <c r="E15" s="58">
        <v>0</v>
      </c>
      <c r="F15" s="124">
        <v>24011</v>
      </c>
      <c r="G15" s="79"/>
      <c r="H15" s="66">
        <v>0</v>
      </c>
      <c r="I15" s="66">
        <f t="shared" si="1"/>
        <v>99.995835415625521</v>
      </c>
    </row>
    <row r="16" spans="2:9" ht="25.5" x14ac:dyDescent="0.25">
      <c r="B16" s="31" t="s">
        <v>142</v>
      </c>
      <c r="C16" s="64">
        <v>0</v>
      </c>
      <c r="D16" s="64">
        <v>24012</v>
      </c>
      <c r="E16" s="64">
        <v>0</v>
      </c>
      <c r="F16" s="78">
        <v>24011</v>
      </c>
      <c r="G16" s="66"/>
      <c r="H16" s="79">
        <v>0</v>
      </c>
      <c r="I16" s="79">
        <f t="shared" si="1"/>
        <v>99.995835415625521</v>
      </c>
    </row>
    <row r="17" spans="2:9" s="36" customFormat="1" x14ac:dyDescent="0.25">
      <c r="B17" s="69" t="s">
        <v>145</v>
      </c>
      <c r="C17" s="58">
        <v>48202.91</v>
      </c>
      <c r="D17" s="58">
        <v>73861</v>
      </c>
      <c r="E17" s="58">
        <v>0</v>
      </c>
      <c r="F17" s="124">
        <v>73860.539999999994</v>
      </c>
      <c r="G17" s="79"/>
      <c r="H17" s="79">
        <f t="shared" si="0"/>
        <v>153.22838392951792</v>
      </c>
      <c r="I17" s="79">
        <f t="shared" si="1"/>
        <v>99.999377208540366</v>
      </c>
    </row>
    <row r="18" spans="2:9" s="36" customFormat="1" x14ac:dyDescent="0.25">
      <c r="B18" s="70" t="s">
        <v>140</v>
      </c>
      <c r="C18" s="58">
        <v>48202.91</v>
      </c>
      <c r="D18" s="58">
        <v>73861</v>
      </c>
      <c r="E18" s="58">
        <v>0</v>
      </c>
      <c r="F18" s="124">
        <v>73860.539999999994</v>
      </c>
      <c r="G18" s="79"/>
      <c r="H18" s="66">
        <f t="shared" si="0"/>
        <v>153.22838392951792</v>
      </c>
      <c r="I18" s="66">
        <f t="shared" si="1"/>
        <v>99.999377208540366</v>
      </c>
    </row>
    <row r="19" spans="2:9" x14ac:dyDescent="0.25">
      <c r="B19" s="31" t="s">
        <v>146</v>
      </c>
      <c r="C19" s="64">
        <v>48202.91</v>
      </c>
      <c r="D19" s="64">
        <v>73861</v>
      </c>
      <c r="E19" s="64">
        <v>0</v>
      </c>
      <c r="F19" s="78">
        <v>73860.539999999994</v>
      </c>
      <c r="G19" s="66"/>
      <c r="H19" s="79">
        <f t="shared" si="0"/>
        <v>153.22838392951792</v>
      </c>
      <c r="I19" s="79">
        <f t="shared" si="1"/>
        <v>99.999377208540366</v>
      </c>
    </row>
    <row r="20" spans="2:9" x14ac:dyDescent="0.25">
      <c r="B20" s="31" t="s">
        <v>147</v>
      </c>
      <c r="C20" s="64">
        <v>48202.91</v>
      </c>
      <c r="D20" s="64">
        <v>73861</v>
      </c>
      <c r="E20" s="64">
        <v>0</v>
      </c>
      <c r="F20" s="78">
        <v>73860.539999999994</v>
      </c>
      <c r="G20" s="66"/>
      <c r="H20" s="79">
        <f t="shared" si="0"/>
        <v>153.22838392951792</v>
      </c>
      <c r="I20" s="79">
        <f t="shared" si="1"/>
        <v>99.999377208540366</v>
      </c>
    </row>
    <row r="21" spans="2:9" s="36" customFormat="1" x14ac:dyDescent="0.25">
      <c r="B21" s="69" t="s">
        <v>149</v>
      </c>
      <c r="C21" s="58">
        <v>1859811.56</v>
      </c>
      <c r="D21" s="58">
        <v>2273453</v>
      </c>
      <c r="E21" s="58">
        <v>0</v>
      </c>
      <c r="F21" s="124">
        <v>2200660.7400000002</v>
      </c>
      <c r="G21" s="79"/>
      <c r="H21" s="66">
        <f t="shared" si="0"/>
        <v>118.3270814813088</v>
      </c>
      <c r="I21" s="66">
        <f t="shared" si="1"/>
        <v>96.798162970600231</v>
      </c>
    </row>
    <row r="22" spans="2:9" s="36" customFormat="1" x14ac:dyDescent="0.25">
      <c r="B22" s="69" t="s">
        <v>140</v>
      </c>
      <c r="C22" s="58">
        <v>1859811.56</v>
      </c>
      <c r="D22" s="58">
        <v>2273453</v>
      </c>
      <c r="E22" s="58">
        <v>0</v>
      </c>
      <c r="F22" s="124">
        <v>2200660.7400000002</v>
      </c>
      <c r="G22" s="79"/>
      <c r="H22" s="79">
        <f t="shared" si="0"/>
        <v>118.3270814813088</v>
      </c>
      <c r="I22" s="79">
        <f t="shared" si="1"/>
        <v>96.798162970600231</v>
      </c>
    </row>
    <row r="23" spans="2:9" x14ac:dyDescent="0.25">
      <c r="B23" s="68" t="s">
        <v>146</v>
      </c>
      <c r="C23" s="64">
        <v>1859811.56</v>
      </c>
      <c r="D23" s="64">
        <v>2273453</v>
      </c>
      <c r="E23" s="64">
        <v>0</v>
      </c>
      <c r="F23" s="78">
        <v>2200660.7400000002</v>
      </c>
      <c r="G23" s="66"/>
      <c r="H23" s="79">
        <f t="shared" si="0"/>
        <v>118.3270814813088</v>
      </c>
      <c r="I23" s="79">
        <f t="shared" si="1"/>
        <v>96.798162970600231</v>
      </c>
    </row>
    <row r="24" spans="2:9" x14ac:dyDescent="0.25">
      <c r="B24" s="68" t="s">
        <v>147</v>
      </c>
      <c r="C24" s="64">
        <v>1859811.56</v>
      </c>
      <c r="D24" s="64">
        <v>2273453</v>
      </c>
      <c r="E24" s="64">
        <v>0</v>
      </c>
      <c r="F24" s="78">
        <v>2200660.7400000002</v>
      </c>
      <c r="G24" s="66"/>
      <c r="H24" s="66">
        <f t="shared" si="0"/>
        <v>118.3270814813088</v>
      </c>
      <c r="I24" s="66">
        <f t="shared" si="1"/>
        <v>96.798162970600231</v>
      </c>
    </row>
    <row r="25" spans="2:9" s="36" customFormat="1" x14ac:dyDescent="0.25">
      <c r="B25" s="69" t="s">
        <v>150</v>
      </c>
      <c r="C25" s="58">
        <v>6408.87</v>
      </c>
      <c r="D25" s="58">
        <v>20308</v>
      </c>
      <c r="E25" s="58">
        <v>0</v>
      </c>
      <c r="F25" s="124">
        <v>0</v>
      </c>
      <c r="G25" s="79"/>
      <c r="H25" s="79">
        <f t="shared" si="0"/>
        <v>0</v>
      </c>
      <c r="I25" s="79">
        <f t="shared" si="1"/>
        <v>0</v>
      </c>
    </row>
    <row r="26" spans="2:9" s="36" customFormat="1" x14ac:dyDescent="0.25">
      <c r="B26" s="69" t="s">
        <v>140</v>
      </c>
      <c r="C26" s="58">
        <v>6408.87</v>
      </c>
      <c r="D26" s="58">
        <v>20308</v>
      </c>
      <c r="E26" s="58">
        <v>0</v>
      </c>
      <c r="F26" s="124">
        <v>0</v>
      </c>
      <c r="G26" s="79"/>
      <c r="H26" s="79">
        <f t="shared" si="0"/>
        <v>0</v>
      </c>
      <c r="I26" s="79">
        <f t="shared" si="1"/>
        <v>0</v>
      </c>
    </row>
    <row r="27" spans="2:9" x14ac:dyDescent="0.25">
      <c r="B27" s="68" t="s">
        <v>146</v>
      </c>
      <c r="C27" s="64">
        <v>6408.87</v>
      </c>
      <c r="D27" s="64">
        <v>20308</v>
      </c>
      <c r="E27" s="64">
        <v>0</v>
      </c>
      <c r="F27" s="78">
        <v>0</v>
      </c>
      <c r="G27" s="66"/>
      <c r="H27" s="66">
        <f t="shared" si="0"/>
        <v>0</v>
      </c>
      <c r="I27" s="66">
        <f t="shared" si="1"/>
        <v>0</v>
      </c>
    </row>
    <row r="28" spans="2:9" x14ac:dyDescent="0.25">
      <c r="B28" s="68" t="s">
        <v>147</v>
      </c>
      <c r="C28" s="64">
        <v>6408.87</v>
      </c>
      <c r="D28" s="64">
        <v>20308</v>
      </c>
      <c r="E28" s="64">
        <v>0</v>
      </c>
      <c r="F28" s="78">
        <v>0</v>
      </c>
      <c r="G28" s="66"/>
      <c r="H28" s="79">
        <f t="shared" si="0"/>
        <v>0</v>
      </c>
      <c r="I28" s="79">
        <f t="shared" si="1"/>
        <v>0</v>
      </c>
    </row>
    <row r="29" spans="2:9" s="36" customFormat="1" x14ac:dyDescent="0.25">
      <c r="B29" s="69" t="s">
        <v>148</v>
      </c>
      <c r="C29" s="58">
        <v>111126.93</v>
      </c>
      <c r="D29" s="58">
        <v>124480</v>
      </c>
      <c r="E29" s="58">
        <v>0</v>
      </c>
      <c r="F29" s="124">
        <v>123827.5</v>
      </c>
      <c r="G29" s="79"/>
      <c r="H29" s="79">
        <f t="shared" si="0"/>
        <v>111.42888586951875</v>
      </c>
      <c r="I29" s="79">
        <f t="shared" si="1"/>
        <v>99.475819408740364</v>
      </c>
    </row>
    <row r="30" spans="2:9" s="36" customFormat="1" x14ac:dyDescent="0.25">
      <c r="B30" s="69" t="s">
        <v>140</v>
      </c>
      <c r="C30" s="58">
        <v>111126.93</v>
      </c>
      <c r="D30" s="58">
        <v>124480</v>
      </c>
      <c r="E30" s="58">
        <v>0</v>
      </c>
      <c r="F30" s="124">
        <v>123827.5</v>
      </c>
      <c r="G30" s="79"/>
      <c r="H30" s="66">
        <f t="shared" si="0"/>
        <v>111.42888586951875</v>
      </c>
      <c r="I30" s="66">
        <f t="shared" si="1"/>
        <v>99.475819408740364</v>
      </c>
    </row>
    <row r="31" spans="2:9" x14ac:dyDescent="0.25">
      <c r="B31" s="68" t="s">
        <v>146</v>
      </c>
      <c r="C31" s="64">
        <v>111126.93</v>
      </c>
      <c r="D31" s="64">
        <v>124480</v>
      </c>
      <c r="E31" s="64">
        <v>0</v>
      </c>
      <c r="F31" s="78">
        <v>123827.5</v>
      </c>
      <c r="G31" s="66"/>
      <c r="H31" s="79">
        <f t="shared" si="0"/>
        <v>111.42888586951875</v>
      </c>
      <c r="I31" s="79">
        <f t="shared" si="1"/>
        <v>99.475819408740364</v>
      </c>
    </row>
    <row r="32" spans="2:9" x14ac:dyDescent="0.25">
      <c r="B32" s="68" t="s">
        <v>147</v>
      </c>
      <c r="C32" s="64">
        <v>111126.93</v>
      </c>
      <c r="D32" s="64">
        <v>124480</v>
      </c>
      <c r="E32" s="64">
        <v>0</v>
      </c>
      <c r="F32" s="78">
        <v>123827.5</v>
      </c>
      <c r="G32" s="66"/>
      <c r="H32" s="79">
        <f t="shared" si="0"/>
        <v>111.42888586951875</v>
      </c>
      <c r="I32" s="79">
        <f t="shared" si="1"/>
        <v>99.475819408740364</v>
      </c>
    </row>
    <row r="33" spans="2:9" s="36" customFormat="1" x14ac:dyDescent="0.25">
      <c r="B33" s="69" t="s">
        <v>145</v>
      </c>
      <c r="C33" s="58">
        <v>1467.89</v>
      </c>
      <c r="D33" s="58">
        <v>16570</v>
      </c>
      <c r="E33" s="58">
        <v>0</v>
      </c>
      <c r="F33" s="124">
        <v>14456.9</v>
      </c>
      <c r="G33" s="79"/>
      <c r="H33" s="66">
        <f t="shared" si="0"/>
        <v>984.87625094523423</v>
      </c>
      <c r="I33" s="66">
        <f t="shared" si="1"/>
        <v>87.247435123717565</v>
      </c>
    </row>
    <row r="34" spans="2:9" s="36" customFormat="1" x14ac:dyDescent="0.25">
      <c r="B34" s="69" t="s">
        <v>140</v>
      </c>
      <c r="C34" s="58">
        <v>1467.89</v>
      </c>
      <c r="D34" s="58">
        <v>16570</v>
      </c>
      <c r="E34" s="58">
        <v>0</v>
      </c>
      <c r="F34" s="124">
        <v>14456.9</v>
      </c>
      <c r="G34" s="79"/>
      <c r="H34" s="79">
        <f t="shared" si="0"/>
        <v>984.87625094523423</v>
      </c>
      <c r="I34" s="79">
        <f t="shared" si="1"/>
        <v>87.247435123717565</v>
      </c>
    </row>
    <row r="35" spans="2:9" x14ac:dyDescent="0.25">
      <c r="B35" s="68" t="s">
        <v>151</v>
      </c>
      <c r="C35" s="64">
        <v>1467.89</v>
      </c>
      <c r="D35" s="64">
        <v>16570</v>
      </c>
      <c r="E35" s="64">
        <v>0</v>
      </c>
      <c r="F35" s="78">
        <v>14456.9</v>
      </c>
      <c r="G35" s="66"/>
      <c r="H35" s="79">
        <f t="shared" si="0"/>
        <v>984.87625094523423</v>
      </c>
      <c r="I35" s="79">
        <f t="shared" si="1"/>
        <v>87.247435123717565</v>
      </c>
    </row>
    <row r="36" spans="2:9" x14ac:dyDescent="0.25">
      <c r="B36" s="68" t="s">
        <v>152</v>
      </c>
      <c r="C36" s="64">
        <v>1467.89</v>
      </c>
      <c r="D36" s="64">
        <v>16570</v>
      </c>
      <c r="E36" s="64">
        <v>0</v>
      </c>
      <c r="F36" s="78">
        <v>14456.9</v>
      </c>
      <c r="G36" s="66"/>
      <c r="H36" s="66">
        <f t="shared" si="0"/>
        <v>984.87625094523423</v>
      </c>
      <c r="I36" s="66">
        <f t="shared" si="1"/>
        <v>87.247435123717565</v>
      </c>
    </row>
    <row r="37" spans="2:9" s="36" customFormat="1" x14ac:dyDescent="0.25">
      <c r="B37" s="69" t="s">
        <v>144</v>
      </c>
      <c r="C37" s="58">
        <v>3632.27</v>
      </c>
      <c r="D37" s="58">
        <v>3453</v>
      </c>
      <c r="E37" s="58">
        <v>0</v>
      </c>
      <c r="F37" s="124">
        <v>3452.92</v>
      </c>
      <c r="G37" s="79"/>
      <c r="H37" s="79">
        <f t="shared" si="0"/>
        <v>95.062316402690328</v>
      </c>
      <c r="I37" s="79">
        <f t="shared" si="1"/>
        <v>99.997683174051559</v>
      </c>
    </row>
    <row r="38" spans="2:9" s="36" customFormat="1" x14ac:dyDescent="0.25">
      <c r="B38" s="69" t="s">
        <v>140</v>
      </c>
      <c r="C38" s="58">
        <v>3632.27</v>
      </c>
      <c r="D38" s="58">
        <v>3453</v>
      </c>
      <c r="E38" s="58">
        <v>0</v>
      </c>
      <c r="F38" s="124">
        <v>3452.92</v>
      </c>
      <c r="G38" s="79"/>
      <c r="H38" s="79">
        <f t="shared" si="0"/>
        <v>95.062316402690328</v>
      </c>
      <c r="I38" s="79">
        <f t="shared" si="1"/>
        <v>99.997683174051559</v>
      </c>
    </row>
    <row r="39" spans="2:9" x14ac:dyDescent="0.25">
      <c r="B39" s="68" t="s">
        <v>151</v>
      </c>
      <c r="C39" s="64">
        <v>3632.27</v>
      </c>
      <c r="D39" s="64">
        <v>3453</v>
      </c>
      <c r="E39" s="64">
        <v>0</v>
      </c>
      <c r="F39" s="78">
        <v>3452.92</v>
      </c>
      <c r="G39" s="66"/>
      <c r="H39" s="66">
        <f t="shared" si="0"/>
        <v>95.062316402690328</v>
      </c>
      <c r="I39" s="66">
        <f t="shared" si="1"/>
        <v>99.997683174051559</v>
      </c>
    </row>
    <row r="40" spans="2:9" s="36" customFormat="1" x14ac:dyDescent="0.25">
      <c r="B40" s="69" t="s">
        <v>153</v>
      </c>
      <c r="C40" s="58">
        <v>664.25</v>
      </c>
      <c r="D40" s="58">
        <v>533</v>
      </c>
      <c r="E40" s="58">
        <v>0</v>
      </c>
      <c r="F40" s="124">
        <v>532.61</v>
      </c>
      <c r="G40" s="79"/>
      <c r="H40" s="79">
        <f t="shared" si="0"/>
        <v>80.182160331200606</v>
      </c>
      <c r="I40" s="79">
        <f t="shared" si="1"/>
        <v>99.926829268292678</v>
      </c>
    </row>
    <row r="41" spans="2:9" s="36" customFormat="1" x14ac:dyDescent="0.25">
      <c r="B41" s="69" t="s">
        <v>140</v>
      </c>
      <c r="C41" s="58">
        <v>664.25</v>
      </c>
      <c r="D41" s="58">
        <v>533</v>
      </c>
      <c r="E41" s="58">
        <v>0</v>
      </c>
      <c r="F41" s="124">
        <v>532.61</v>
      </c>
      <c r="G41" s="79"/>
      <c r="H41" s="79">
        <f t="shared" si="0"/>
        <v>80.182160331200606</v>
      </c>
      <c r="I41" s="79">
        <f t="shared" si="1"/>
        <v>99.926829268292678</v>
      </c>
    </row>
    <row r="42" spans="2:9" x14ac:dyDescent="0.25">
      <c r="B42" s="68" t="s">
        <v>151</v>
      </c>
      <c r="C42" s="64">
        <v>664.25</v>
      </c>
      <c r="D42" s="64">
        <v>533</v>
      </c>
      <c r="E42" s="64">
        <v>0</v>
      </c>
      <c r="F42" s="78">
        <v>532.61</v>
      </c>
      <c r="G42" s="66"/>
      <c r="H42" s="66">
        <f t="shared" si="0"/>
        <v>80.182160331200606</v>
      </c>
      <c r="I42" s="66">
        <f t="shared" si="1"/>
        <v>99.926829268292678</v>
      </c>
    </row>
    <row r="43" spans="2:9" x14ac:dyDescent="0.25">
      <c r="B43" s="68" t="s">
        <v>152</v>
      </c>
      <c r="C43" s="64">
        <v>664.25</v>
      </c>
      <c r="D43" s="64">
        <v>533</v>
      </c>
      <c r="E43" s="64">
        <v>0</v>
      </c>
      <c r="F43" s="78">
        <v>532.61</v>
      </c>
      <c r="G43" s="66"/>
      <c r="H43" s="79">
        <f t="shared" si="0"/>
        <v>80.182160331200606</v>
      </c>
      <c r="I43" s="79">
        <f t="shared" si="1"/>
        <v>99.926829268292678</v>
      </c>
    </row>
    <row r="44" spans="2:9" s="36" customFormat="1" x14ac:dyDescent="0.25">
      <c r="B44" s="69" t="s">
        <v>154</v>
      </c>
      <c r="C44" s="58">
        <v>0</v>
      </c>
      <c r="D44" s="58">
        <v>2010</v>
      </c>
      <c r="E44" s="58">
        <v>0</v>
      </c>
      <c r="F44" s="124">
        <v>0</v>
      </c>
      <c r="G44" s="79"/>
      <c r="H44" s="79">
        <v>0</v>
      </c>
      <c r="I44" s="79">
        <f t="shared" si="1"/>
        <v>0</v>
      </c>
    </row>
    <row r="45" spans="2:9" s="36" customFormat="1" x14ac:dyDescent="0.25">
      <c r="B45" s="69" t="s">
        <v>140</v>
      </c>
      <c r="C45" s="58">
        <v>0</v>
      </c>
      <c r="D45" s="58">
        <v>2010</v>
      </c>
      <c r="E45" s="58">
        <v>0</v>
      </c>
      <c r="F45" s="124">
        <v>0</v>
      </c>
      <c r="G45" s="79"/>
      <c r="H45" s="66">
        <v>0</v>
      </c>
      <c r="I45" s="66">
        <f t="shared" si="1"/>
        <v>0</v>
      </c>
    </row>
    <row r="46" spans="2:9" x14ac:dyDescent="0.25">
      <c r="B46" s="68" t="s">
        <v>146</v>
      </c>
      <c r="C46" s="64">
        <v>0</v>
      </c>
      <c r="D46" s="64">
        <v>2010</v>
      </c>
      <c r="E46" s="64">
        <v>0</v>
      </c>
      <c r="F46" s="78">
        <v>0</v>
      </c>
      <c r="G46" s="66"/>
      <c r="H46" s="79">
        <v>0</v>
      </c>
      <c r="I46" s="79">
        <f t="shared" si="1"/>
        <v>0</v>
      </c>
    </row>
    <row r="47" spans="2:9" x14ac:dyDescent="0.25">
      <c r="B47" s="68" t="s">
        <v>147</v>
      </c>
      <c r="C47" s="64">
        <v>0</v>
      </c>
      <c r="D47" s="64">
        <v>2010</v>
      </c>
      <c r="E47" s="64">
        <v>0</v>
      </c>
      <c r="F47" s="78">
        <v>0</v>
      </c>
      <c r="G47" s="66"/>
      <c r="H47" s="79">
        <v>0</v>
      </c>
      <c r="I47" s="79">
        <f t="shared" si="1"/>
        <v>0</v>
      </c>
    </row>
    <row r="48" spans="2:9" s="36" customFormat="1" x14ac:dyDescent="0.25">
      <c r="B48" s="69" t="s">
        <v>156</v>
      </c>
      <c r="C48" s="58">
        <v>11515.35</v>
      </c>
      <c r="D48" s="58">
        <v>6056</v>
      </c>
      <c r="E48" s="58">
        <v>0</v>
      </c>
      <c r="F48" s="124">
        <v>13551.64</v>
      </c>
      <c r="G48" s="79"/>
      <c r="H48" s="66">
        <f t="shared" si="0"/>
        <v>117.68326624896332</v>
      </c>
      <c r="I48" s="66">
        <f t="shared" si="1"/>
        <v>223.77212681638045</v>
      </c>
    </row>
    <row r="49" spans="2:9" s="36" customFormat="1" x14ac:dyDescent="0.25">
      <c r="B49" s="69" t="s">
        <v>140</v>
      </c>
      <c r="C49" s="58">
        <v>11515.35</v>
      </c>
      <c r="D49" s="58">
        <v>6056</v>
      </c>
      <c r="E49" s="58">
        <v>0</v>
      </c>
      <c r="F49" s="124">
        <v>13551.64</v>
      </c>
      <c r="G49" s="79"/>
      <c r="H49" s="79">
        <f t="shared" si="0"/>
        <v>117.68326624896332</v>
      </c>
      <c r="I49" s="79">
        <f t="shared" si="1"/>
        <v>223.77212681638045</v>
      </c>
    </row>
    <row r="50" spans="2:9" x14ac:dyDescent="0.25">
      <c r="B50" s="68" t="s">
        <v>146</v>
      </c>
      <c r="C50" s="64">
        <v>11515.35</v>
      </c>
      <c r="D50" s="64">
        <v>6056</v>
      </c>
      <c r="E50" s="64">
        <v>0</v>
      </c>
      <c r="F50" s="78">
        <v>13551.64</v>
      </c>
      <c r="G50" s="66"/>
      <c r="H50" s="79">
        <f t="shared" si="0"/>
        <v>117.68326624896332</v>
      </c>
      <c r="I50" s="79">
        <f t="shared" si="1"/>
        <v>223.77212681638045</v>
      </c>
    </row>
    <row r="51" spans="2:9" x14ac:dyDescent="0.25">
      <c r="B51" s="68" t="s">
        <v>147</v>
      </c>
      <c r="C51" s="64">
        <v>11515.35</v>
      </c>
      <c r="D51" s="64">
        <v>6056</v>
      </c>
      <c r="E51" s="64">
        <v>0</v>
      </c>
      <c r="F51" s="78">
        <v>13551.64</v>
      </c>
      <c r="G51" s="66"/>
      <c r="H51" s="66">
        <f t="shared" si="0"/>
        <v>117.68326624896332</v>
      </c>
      <c r="I51" s="66">
        <f t="shared" si="1"/>
        <v>223.77212681638045</v>
      </c>
    </row>
    <row r="52" spans="2:9" s="36" customFormat="1" x14ac:dyDescent="0.25">
      <c r="B52" s="69" t="s">
        <v>355</v>
      </c>
      <c r="C52" s="58">
        <v>0</v>
      </c>
      <c r="D52" s="58">
        <v>150</v>
      </c>
      <c r="E52" s="58">
        <v>0</v>
      </c>
      <c r="F52" s="124">
        <v>0</v>
      </c>
      <c r="G52" s="79"/>
      <c r="H52" s="79">
        <v>0</v>
      </c>
      <c r="I52" s="79">
        <f t="shared" si="1"/>
        <v>0</v>
      </c>
    </row>
    <row r="53" spans="2:9" s="36" customFormat="1" x14ac:dyDescent="0.25">
      <c r="B53" s="69" t="s">
        <v>140</v>
      </c>
      <c r="C53" s="58">
        <v>0</v>
      </c>
      <c r="D53" s="58">
        <v>150</v>
      </c>
      <c r="E53" s="58">
        <v>0</v>
      </c>
      <c r="F53" s="124">
        <v>0</v>
      </c>
      <c r="G53" s="79"/>
      <c r="H53" s="79">
        <v>0</v>
      </c>
      <c r="I53" s="79">
        <f t="shared" si="1"/>
        <v>0</v>
      </c>
    </row>
    <row r="54" spans="2:9" x14ac:dyDescent="0.25">
      <c r="B54" s="68" t="s">
        <v>147</v>
      </c>
      <c r="C54" s="64">
        <v>0</v>
      </c>
      <c r="D54" s="64">
        <v>150</v>
      </c>
      <c r="E54" s="64">
        <v>0</v>
      </c>
      <c r="F54" s="78">
        <v>0</v>
      </c>
      <c r="G54" s="66"/>
      <c r="H54" s="66">
        <v>0</v>
      </c>
      <c r="I54" s="66">
        <f t="shared" si="1"/>
        <v>0</v>
      </c>
    </row>
    <row r="55" spans="2:9" s="36" customFormat="1" x14ac:dyDescent="0.25">
      <c r="B55" s="69" t="s">
        <v>157</v>
      </c>
      <c r="C55" s="58">
        <v>754.4</v>
      </c>
      <c r="D55" s="58">
        <v>0</v>
      </c>
      <c r="E55" s="58">
        <v>0</v>
      </c>
      <c r="F55" s="124">
        <v>0</v>
      </c>
      <c r="G55" s="79"/>
      <c r="H55" s="79">
        <f t="shared" si="0"/>
        <v>0</v>
      </c>
      <c r="I55" s="79">
        <v>0</v>
      </c>
    </row>
    <row r="56" spans="2:9" s="36" customFormat="1" x14ac:dyDescent="0.25">
      <c r="B56" s="69" t="s">
        <v>140</v>
      </c>
      <c r="C56" s="58">
        <v>754.4</v>
      </c>
      <c r="D56" s="58">
        <v>0</v>
      </c>
      <c r="E56" s="58">
        <v>0</v>
      </c>
      <c r="F56" s="124">
        <v>0</v>
      </c>
      <c r="G56" s="79"/>
      <c r="H56" s="79">
        <f t="shared" si="0"/>
        <v>0</v>
      </c>
      <c r="I56" s="79">
        <v>0</v>
      </c>
    </row>
    <row r="57" spans="2:9" x14ac:dyDescent="0.25">
      <c r="B57" s="68" t="s">
        <v>146</v>
      </c>
      <c r="C57" s="64">
        <v>754.4</v>
      </c>
      <c r="D57" s="64">
        <v>0</v>
      </c>
      <c r="E57" s="64">
        <v>0</v>
      </c>
      <c r="F57" s="78">
        <v>0</v>
      </c>
      <c r="G57" s="66"/>
      <c r="H57" s="66">
        <f t="shared" si="0"/>
        <v>0</v>
      </c>
      <c r="I57" s="66">
        <v>0</v>
      </c>
    </row>
    <row r="58" spans="2:9" x14ac:dyDescent="0.25">
      <c r="B58" s="68" t="s">
        <v>147</v>
      </c>
      <c r="C58" s="64">
        <v>754.4</v>
      </c>
      <c r="D58" s="64">
        <v>0</v>
      </c>
      <c r="E58" s="64">
        <v>0</v>
      </c>
      <c r="F58" s="78">
        <v>0</v>
      </c>
      <c r="G58" s="66"/>
      <c r="H58" s="79">
        <f t="shared" si="0"/>
        <v>0</v>
      </c>
      <c r="I58" s="79">
        <v>0</v>
      </c>
    </row>
    <row r="59" spans="2:9" s="36" customFormat="1" x14ac:dyDescent="0.25">
      <c r="B59" s="69" t="s">
        <v>377</v>
      </c>
      <c r="C59" s="58">
        <v>0</v>
      </c>
      <c r="D59" s="58">
        <v>17100</v>
      </c>
      <c r="E59" s="58">
        <v>0</v>
      </c>
      <c r="F59" s="124">
        <v>17100</v>
      </c>
      <c r="G59" s="79"/>
      <c r="H59" s="79">
        <v>0</v>
      </c>
      <c r="I59" s="79">
        <v>0</v>
      </c>
    </row>
    <row r="60" spans="2:9" ht="25.5" x14ac:dyDescent="0.25">
      <c r="B60" s="68" t="s">
        <v>378</v>
      </c>
      <c r="C60" s="64">
        <v>0</v>
      </c>
      <c r="D60" s="64">
        <v>17100</v>
      </c>
      <c r="E60" s="64">
        <v>0</v>
      </c>
      <c r="F60" s="78">
        <v>17100</v>
      </c>
      <c r="G60" s="66"/>
      <c r="H60" s="66">
        <v>0</v>
      </c>
      <c r="I60" s="66">
        <v>0</v>
      </c>
    </row>
    <row r="61" spans="2:9" ht="25.5" x14ac:dyDescent="0.25">
      <c r="B61" s="68" t="s">
        <v>379</v>
      </c>
      <c r="C61" s="64">
        <v>0</v>
      </c>
      <c r="D61" s="64">
        <v>17100</v>
      </c>
      <c r="E61" s="64">
        <v>0</v>
      </c>
      <c r="F61" s="78">
        <v>17100</v>
      </c>
      <c r="G61" s="66"/>
      <c r="H61" s="79">
        <v>0</v>
      </c>
      <c r="I61" s="79">
        <v>0</v>
      </c>
    </row>
  </sheetData>
  <mergeCells count="1">
    <mergeCell ref="B2:H2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topLeftCell="D4" workbookViewId="0">
      <selection activeCell="G5" sqref="G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25">
      <c r="B2" s="199" t="s">
        <v>63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2:12" ht="15.75" customHeight="1" x14ac:dyDescent="0.25">
      <c r="B3" s="199" t="s">
        <v>39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2:12" ht="18" x14ac:dyDescent="0.25">
      <c r="B4" s="16"/>
      <c r="C4" s="16"/>
      <c r="D4" s="16"/>
      <c r="E4" s="16"/>
      <c r="F4" s="16"/>
      <c r="G4" s="16"/>
      <c r="H4" s="16"/>
      <c r="I4" s="16"/>
      <c r="J4" s="3"/>
      <c r="K4" s="3"/>
      <c r="L4" s="3"/>
    </row>
    <row r="5" spans="2:12" ht="25.5" customHeight="1" x14ac:dyDescent="0.25">
      <c r="B5" s="196" t="s">
        <v>7</v>
      </c>
      <c r="C5" s="197"/>
      <c r="D5" s="197"/>
      <c r="E5" s="197"/>
      <c r="F5" s="198"/>
      <c r="G5" s="41" t="s">
        <v>66</v>
      </c>
      <c r="H5" s="39" t="s">
        <v>67</v>
      </c>
      <c r="I5" s="41" t="s">
        <v>68</v>
      </c>
      <c r="J5" s="41" t="s">
        <v>69</v>
      </c>
      <c r="K5" s="41" t="s">
        <v>17</v>
      </c>
      <c r="L5" s="41" t="s">
        <v>48</v>
      </c>
    </row>
    <row r="6" spans="2:12" x14ac:dyDescent="0.25">
      <c r="B6" s="196">
        <v>1</v>
      </c>
      <c r="C6" s="197"/>
      <c r="D6" s="197"/>
      <c r="E6" s="197"/>
      <c r="F6" s="198"/>
      <c r="G6" s="41">
        <v>2</v>
      </c>
      <c r="H6" s="41">
        <v>3</v>
      </c>
      <c r="I6" s="41">
        <v>4</v>
      </c>
      <c r="J6" s="41">
        <v>5</v>
      </c>
      <c r="K6" s="41" t="s">
        <v>19</v>
      </c>
      <c r="L6" s="41" t="s">
        <v>20</v>
      </c>
    </row>
    <row r="7" spans="2:12" ht="25.5" x14ac:dyDescent="0.25">
      <c r="B7" s="5">
        <v>8</v>
      </c>
      <c r="C7" s="5"/>
      <c r="D7" s="5"/>
      <c r="E7" s="5"/>
      <c r="F7" s="5" t="s">
        <v>9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2:12" x14ac:dyDescent="0.25">
      <c r="B8" s="5"/>
      <c r="C8" s="10">
        <v>84</v>
      </c>
      <c r="D8" s="10"/>
      <c r="E8" s="10"/>
      <c r="F8" s="10" t="s">
        <v>14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9" spans="2:12" ht="51" x14ac:dyDescent="0.25">
      <c r="B9" s="6"/>
      <c r="C9" s="6"/>
      <c r="D9" s="6">
        <v>841</v>
      </c>
      <c r="E9" s="6"/>
      <c r="F9" s="30" t="s">
        <v>40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2:12" ht="25.5" x14ac:dyDescent="0.25">
      <c r="B10" s="6"/>
      <c r="C10" s="6"/>
      <c r="D10" s="6"/>
      <c r="E10" s="6">
        <v>8413</v>
      </c>
      <c r="F10" s="30" t="s">
        <v>41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2:12" x14ac:dyDescent="0.25">
      <c r="B11" s="6"/>
      <c r="C11" s="6"/>
      <c r="D11" s="6"/>
      <c r="E11" s="7" t="s">
        <v>24</v>
      </c>
      <c r="F11" s="12"/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</row>
    <row r="12" spans="2:12" ht="25.5" x14ac:dyDescent="0.25">
      <c r="B12" s="8">
        <v>5</v>
      </c>
      <c r="C12" s="9"/>
      <c r="D12" s="9"/>
      <c r="E12" s="9"/>
      <c r="F12" s="23" t="s">
        <v>10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2:12" ht="25.5" x14ac:dyDescent="0.25">
      <c r="B13" s="10"/>
      <c r="C13" s="10">
        <v>54</v>
      </c>
      <c r="D13" s="10"/>
      <c r="E13" s="10"/>
      <c r="F13" s="24" t="s">
        <v>15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</row>
    <row r="14" spans="2:12" ht="63.75" x14ac:dyDescent="0.25">
      <c r="B14" s="10"/>
      <c r="C14" s="10"/>
      <c r="D14" s="10">
        <v>541</v>
      </c>
      <c r="E14" s="30"/>
      <c r="F14" s="30" t="s">
        <v>42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2:12" ht="38.25" x14ac:dyDescent="0.25">
      <c r="B15" s="10"/>
      <c r="C15" s="10"/>
      <c r="D15" s="10"/>
      <c r="E15" s="30">
        <v>5413</v>
      </c>
      <c r="F15" s="30" t="s">
        <v>43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2:12" x14ac:dyDescent="0.25">
      <c r="B16" s="11" t="s">
        <v>16</v>
      </c>
      <c r="C16" s="9"/>
      <c r="D16" s="9"/>
      <c r="E16" s="9"/>
      <c r="F16" s="23" t="s">
        <v>24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C6" sqref="C6:H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3"/>
      <c r="G1" s="3"/>
      <c r="H1" s="3"/>
    </row>
    <row r="2" spans="2:8" ht="15.75" customHeight="1" x14ac:dyDescent="0.25">
      <c r="B2" s="199" t="s">
        <v>44</v>
      </c>
      <c r="C2" s="199"/>
      <c r="D2" s="199"/>
      <c r="E2" s="199"/>
      <c r="F2" s="199"/>
      <c r="G2" s="199"/>
      <c r="H2" s="199"/>
    </row>
    <row r="3" spans="2:8" ht="18" x14ac:dyDescent="0.25">
      <c r="B3" s="16"/>
      <c r="C3" s="16"/>
      <c r="D3" s="16"/>
      <c r="E3" s="16"/>
      <c r="F3" s="3"/>
      <c r="G3" s="3"/>
      <c r="H3" s="3"/>
    </row>
    <row r="4" spans="2:8" ht="25.5" x14ac:dyDescent="0.25">
      <c r="B4" s="39" t="s">
        <v>7</v>
      </c>
      <c r="C4" s="39" t="s">
        <v>72</v>
      </c>
      <c r="D4" s="39" t="s">
        <v>67</v>
      </c>
      <c r="E4" s="39" t="s">
        <v>68</v>
      </c>
      <c r="F4" s="39" t="s">
        <v>69</v>
      </c>
      <c r="G4" s="39" t="s">
        <v>17</v>
      </c>
      <c r="H4" s="39" t="s">
        <v>48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19</v>
      </c>
      <c r="H5" s="39" t="s">
        <v>20</v>
      </c>
    </row>
    <row r="6" spans="2:8" x14ac:dyDescent="0.25">
      <c r="B6" s="5" t="s">
        <v>45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2:8" x14ac:dyDescent="0.25">
      <c r="B7" s="5" t="s">
        <v>35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2:8" x14ac:dyDescent="0.25">
      <c r="B8" s="33" t="s">
        <v>34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2:8" x14ac:dyDescent="0.25">
      <c r="B9" s="32" t="s">
        <v>33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2:8" x14ac:dyDescent="0.25">
      <c r="B10" s="32" t="s">
        <v>24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2:8" x14ac:dyDescent="0.25">
      <c r="B11" s="5" t="s">
        <v>32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2:8" x14ac:dyDescent="0.25">
      <c r="B12" s="31" t="s">
        <v>31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2:8" x14ac:dyDescent="0.25">
      <c r="B13" s="5" t="s">
        <v>30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2:8" x14ac:dyDescent="0.25">
      <c r="B14" s="31" t="s">
        <v>29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2:8" x14ac:dyDescent="0.25">
      <c r="B15" s="10" t="s">
        <v>16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2:8" x14ac:dyDescent="0.25">
      <c r="B16" s="31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2:8" ht="15.75" customHeight="1" x14ac:dyDescent="0.25">
      <c r="B17" s="5" t="s">
        <v>46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2:8" ht="15.75" customHeight="1" x14ac:dyDescent="0.25">
      <c r="B18" s="5" t="s">
        <v>35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2:8" x14ac:dyDescent="0.25">
      <c r="B19" s="33" t="s">
        <v>34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2:8" x14ac:dyDescent="0.25">
      <c r="B20" s="32" t="s">
        <v>33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</row>
    <row r="21" spans="2:8" x14ac:dyDescent="0.25">
      <c r="B21" s="32" t="s">
        <v>24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2:8" x14ac:dyDescent="0.25">
      <c r="B22" s="5" t="s">
        <v>32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2:8" x14ac:dyDescent="0.25">
      <c r="B23" s="31" t="s">
        <v>31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2:8" x14ac:dyDescent="0.25">
      <c r="B24" s="5" t="s">
        <v>30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2:8" x14ac:dyDescent="0.25">
      <c r="B25" s="31" t="s">
        <v>29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2:8" x14ac:dyDescent="0.25">
      <c r="B26" s="10" t="s">
        <v>16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2"/>
  <sheetViews>
    <sheetView tabSelected="1" topLeftCell="B166" workbookViewId="0">
      <selection activeCell="I159" sqref="I159"/>
    </sheetView>
  </sheetViews>
  <sheetFormatPr defaultRowHeight="15" x14ac:dyDescent="0.25"/>
  <cols>
    <col min="2" max="2" width="8.140625" bestFit="1" customWidth="1"/>
    <col min="3" max="3" width="8.42578125" bestFit="1" customWidth="1"/>
    <col min="4" max="4" width="23.42578125" customWidth="1"/>
    <col min="5" max="5" width="50.28515625" customWidth="1"/>
    <col min="6" max="6" width="25.28515625" style="45" customWidth="1"/>
    <col min="7" max="7" width="25.28515625" customWidth="1"/>
    <col min="8" max="8" width="25.28515625" style="4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44"/>
      <c r="G1" s="2"/>
      <c r="H1" s="44"/>
      <c r="I1" s="3"/>
    </row>
    <row r="2" spans="2:9" ht="18" customHeight="1" x14ac:dyDescent="0.25">
      <c r="B2" s="199" t="s">
        <v>11</v>
      </c>
      <c r="C2" s="207"/>
      <c r="D2" s="207"/>
      <c r="E2" s="207"/>
      <c r="F2" s="207"/>
      <c r="G2" s="207"/>
      <c r="H2" s="207"/>
      <c r="I2" s="207"/>
    </row>
    <row r="3" spans="2:9" ht="18" x14ac:dyDescent="0.25">
      <c r="B3" s="2"/>
      <c r="C3" s="2"/>
      <c r="D3" s="2"/>
      <c r="E3" s="2"/>
      <c r="F3" s="44"/>
      <c r="G3" s="2"/>
      <c r="H3" s="44"/>
      <c r="I3" s="3"/>
    </row>
    <row r="4" spans="2:9" ht="15.75" x14ac:dyDescent="0.25">
      <c r="B4" s="211" t="s">
        <v>64</v>
      </c>
      <c r="C4" s="211"/>
      <c r="D4" s="211"/>
      <c r="E4" s="211"/>
      <c r="F4" s="211"/>
      <c r="G4" s="211"/>
      <c r="H4" s="211"/>
      <c r="I4" s="211"/>
    </row>
    <row r="5" spans="2:9" ht="18" x14ac:dyDescent="0.25">
      <c r="B5" s="16"/>
      <c r="C5" s="16"/>
      <c r="D5" s="16"/>
      <c r="E5" s="16"/>
      <c r="F5" s="44"/>
      <c r="G5" s="16"/>
      <c r="H5" s="44"/>
      <c r="I5" s="3"/>
    </row>
    <row r="6" spans="2:9" ht="25.5" x14ac:dyDescent="0.25">
      <c r="B6" s="196" t="s">
        <v>158</v>
      </c>
      <c r="C6" s="197"/>
      <c r="D6" s="197"/>
      <c r="E6" s="198"/>
      <c r="F6" s="1" t="s">
        <v>331</v>
      </c>
      <c r="G6" s="39" t="s">
        <v>68</v>
      </c>
      <c r="H6" s="1" t="s">
        <v>361</v>
      </c>
      <c r="I6" s="39" t="s">
        <v>48</v>
      </c>
    </row>
    <row r="7" spans="2:9" s="29" customFormat="1" ht="15.75" customHeight="1" x14ac:dyDescent="0.2">
      <c r="B7" s="212">
        <v>1</v>
      </c>
      <c r="C7" s="213"/>
      <c r="D7" s="213"/>
      <c r="E7" s="214"/>
      <c r="F7" s="27">
        <v>2</v>
      </c>
      <c r="G7" s="40">
        <v>3</v>
      </c>
      <c r="H7" s="27">
        <v>4</v>
      </c>
      <c r="I7" s="40" t="s">
        <v>200</v>
      </c>
    </row>
    <row r="8" spans="2:9" s="155" customFormat="1" ht="30" customHeight="1" x14ac:dyDescent="0.25">
      <c r="B8" s="215" t="s">
        <v>159</v>
      </c>
      <c r="C8" s="216"/>
      <c r="D8" s="217"/>
      <c r="E8" s="154" t="s">
        <v>158</v>
      </c>
      <c r="F8" s="133">
        <f>SUM(F11+F15+F22+F29+F33+F39+F41+F45+F52+F79+F91+F101+F104+F107+F110+F119+F122+F125+F142+F145+F152+F161+F166+F170)</f>
        <v>2611918</v>
      </c>
      <c r="G8" s="151">
        <v>0</v>
      </c>
      <c r="H8" s="151">
        <f>SUM(H11+H15+H22+H29+H33+H39+H41+H45+H50+H52+H79+H91+H101+H104+H107+H110+H122+H125+H142+H145+H152+H161+H166+H170)</f>
        <v>2503967.0299999998</v>
      </c>
      <c r="I8" s="151">
        <f>H8/F8*100</f>
        <v>95.866984721572408</v>
      </c>
    </row>
    <row r="9" spans="2:9" s="42" customFormat="1" ht="30" customHeight="1" x14ac:dyDescent="0.25">
      <c r="B9" s="130">
        <v>1202</v>
      </c>
      <c r="C9" s="131"/>
      <c r="D9" s="132"/>
      <c r="E9" s="132" t="s">
        <v>351</v>
      </c>
      <c r="F9" s="75">
        <v>12250</v>
      </c>
      <c r="G9" s="76">
        <v>0</v>
      </c>
      <c r="H9" s="76">
        <v>12250</v>
      </c>
      <c r="I9" s="76">
        <f t="shared" ref="I9:I72" si="0">H9/F9*100</f>
        <v>100</v>
      </c>
    </row>
    <row r="10" spans="2:9" s="42" customFormat="1" ht="30" customHeight="1" x14ac:dyDescent="0.25">
      <c r="B10" s="130" t="s">
        <v>352</v>
      </c>
      <c r="C10" s="131"/>
      <c r="D10" s="132"/>
      <c r="E10" s="132" t="s">
        <v>353</v>
      </c>
      <c r="F10" s="75">
        <v>12250</v>
      </c>
      <c r="G10" s="76">
        <v>0</v>
      </c>
      <c r="H10" s="76">
        <v>12250</v>
      </c>
      <c r="I10" s="76">
        <f t="shared" si="0"/>
        <v>100</v>
      </c>
    </row>
    <row r="11" spans="2:9" s="155" customFormat="1" ht="30" customHeight="1" x14ac:dyDescent="0.25">
      <c r="B11" s="152"/>
      <c r="C11" s="153" t="s">
        <v>145</v>
      </c>
      <c r="D11" s="154"/>
      <c r="E11" s="154" t="s">
        <v>160</v>
      </c>
      <c r="F11" s="133">
        <v>12250</v>
      </c>
      <c r="G11" s="151">
        <v>0</v>
      </c>
      <c r="H11" s="151">
        <v>12250</v>
      </c>
      <c r="I11" s="151">
        <f t="shared" si="0"/>
        <v>100</v>
      </c>
    </row>
    <row r="12" spans="2:9" s="42" customFormat="1" ht="30" customHeight="1" x14ac:dyDescent="0.25">
      <c r="B12" s="130"/>
      <c r="C12" s="134"/>
      <c r="D12" s="132">
        <v>323</v>
      </c>
      <c r="E12" s="132" t="s">
        <v>261</v>
      </c>
      <c r="F12" s="75">
        <v>12250</v>
      </c>
      <c r="G12" s="76">
        <v>0</v>
      </c>
      <c r="H12" s="76">
        <v>12250</v>
      </c>
      <c r="I12" s="76">
        <f t="shared" si="0"/>
        <v>100</v>
      </c>
    </row>
    <row r="13" spans="2:9" s="42" customFormat="1" ht="30" customHeight="1" x14ac:dyDescent="0.25">
      <c r="B13" s="200" t="s">
        <v>161</v>
      </c>
      <c r="C13" s="201"/>
      <c r="D13" s="202"/>
      <c r="E13" s="43" t="s">
        <v>162</v>
      </c>
      <c r="F13" s="75">
        <f>SUM(F14+F38)</f>
        <v>77930</v>
      </c>
      <c r="G13" s="76">
        <v>0</v>
      </c>
      <c r="H13" s="76">
        <v>49613.18</v>
      </c>
      <c r="I13" s="76">
        <f t="shared" si="0"/>
        <v>63.663775182856405</v>
      </c>
    </row>
    <row r="14" spans="2:9" s="42" customFormat="1" ht="30" customHeight="1" x14ac:dyDescent="0.25">
      <c r="B14" s="203" t="s">
        <v>163</v>
      </c>
      <c r="C14" s="203"/>
      <c r="D14" s="203"/>
      <c r="E14" s="43" t="s">
        <v>164</v>
      </c>
      <c r="F14" s="133">
        <f>SUM(F15+F22+F33)</f>
        <v>73944</v>
      </c>
      <c r="G14" s="76">
        <v>0</v>
      </c>
      <c r="H14" s="76">
        <f>SUM(H15+H22+H29)</f>
        <v>49613.18</v>
      </c>
      <c r="I14" s="76">
        <f t="shared" si="0"/>
        <v>67.095612896245811</v>
      </c>
    </row>
    <row r="15" spans="2:9" s="155" customFormat="1" ht="30" customHeight="1" x14ac:dyDescent="0.25">
      <c r="B15" s="204" t="s">
        <v>145</v>
      </c>
      <c r="C15" s="205"/>
      <c r="D15" s="206"/>
      <c r="E15" s="154" t="s">
        <v>160</v>
      </c>
      <c r="F15" s="133">
        <f>SUM(F16+F20)</f>
        <v>36229</v>
      </c>
      <c r="G15" s="151">
        <v>0</v>
      </c>
      <c r="H15" s="151">
        <f>SUM(H16+H20)</f>
        <v>19102.68</v>
      </c>
      <c r="I15" s="151">
        <f t="shared" si="0"/>
        <v>52.727593916475755</v>
      </c>
    </row>
    <row r="16" spans="2:9" s="42" customFormat="1" ht="30" customHeight="1" x14ac:dyDescent="0.25">
      <c r="B16" s="108"/>
      <c r="C16" s="109" t="s">
        <v>274</v>
      </c>
      <c r="D16" s="110"/>
      <c r="E16" s="112"/>
      <c r="F16" s="75">
        <f>SUM(F17:F19)</f>
        <v>35040</v>
      </c>
      <c r="G16" s="76">
        <v>0</v>
      </c>
      <c r="H16" s="76">
        <f>SUM(H17:H19)</f>
        <v>18440.18</v>
      </c>
      <c r="I16" s="76">
        <f t="shared" si="0"/>
        <v>52.62608447488585</v>
      </c>
    </row>
    <row r="17" spans="2:9" s="42" customFormat="1" ht="30" customHeight="1" x14ac:dyDescent="0.25">
      <c r="B17" s="108"/>
      <c r="C17" s="109"/>
      <c r="D17" s="110" t="s">
        <v>273</v>
      </c>
      <c r="E17" s="112" t="s">
        <v>270</v>
      </c>
      <c r="F17" s="75">
        <v>27093</v>
      </c>
      <c r="G17" s="76">
        <v>0</v>
      </c>
      <c r="H17" s="76">
        <v>12092.73</v>
      </c>
      <c r="I17" s="76">
        <f t="shared" si="0"/>
        <v>44.634149042188014</v>
      </c>
    </row>
    <row r="18" spans="2:9" s="42" customFormat="1" ht="30" customHeight="1" x14ac:dyDescent="0.25">
      <c r="B18" s="108"/>
      <c r="C18" s="109"/>
      <c r="D18" s="110" t="s">
        <v>271</v>
      </c>
      <c r="E18" s="112" t="s">
        <v>272</v>
      </c>
      <c r="F18" s="75">
        <v>3477</v>
      </c>
      <c r="G18" s="76">
        <v>0</v>
      </c>
      <c r="H18" s="76">
        <v>3477.45</v>
      </c>
      <c r="I18" s="76">
        <f t="shared" si="0"/>
        <v>100.01294219154444</v>
      </c>
    </row>
    <row r="19" spans="2:9" s="42" customFormat="1" ht="30" customHeight="1" x14ac:dyDescent="0.25">
      <c r="B19" s="82"/>
      <c r="C19" s="83"/>
      <c r="D19" s="84" t="s">
        <v>275</v>
      </c>
      <c r="E19" s="86" t="s">
        <v>258</v>
      </c>
      <c r="F19" s="75">
        <v>4470</v>
      </c>
      <c r="G19" s="76">
        <v>0</v>
      </c>
      <c r="H19" s="76">
        <v>2870</v>
      </c>
      <c r="I19" s="76">
        <f t="shared" si="0"/>
        <v>64.205816554809843</v>
      </c>
    </row>
    <row r="20" spans="2:9" s="42" customFormat="1" ht="30" customHeight="1" x14ac:dyDescent="0.25">
      <c r="B20" s="108"/>
      <c r="C20" s="109" t="s">
        <v>277</v>
      </c>
      <c r="D20" s="110"/>
      <c r="E20" s="112"/>
      <c r="F20" s="75">
        <v>1189</v>
      </c>
      <c r="G20" s="76">
        <v>0</v>
      </c>
      <c r="H20" s="76">
        <v>662.5</v>
      </c>
      <c r="I20" s="76">
        <f t="shared" si="0"/>
        <v>55.719091673675358</v>
      </c>
    </row>
    <row r="21" spans="2:9" s="42" customFormat="1" ht="30" customHeight="1" x14ac:dyDescent="0.25">
      <c r="B21" s="108"/>
      <c r="C21" s="109"/>
      <c r="D21" s="110" t="s">
        <v>276</v>
      </c>
      <c r="E21" s="112" t="s">
        <v>279</v>
      </c>
      <c r="F21" s="75">
        <v>1189</v>
      </c>
      <c r="G21" s="76">
        <v>0</v>
      </c>
      <c r="H21" s="76">
        <v>662.5</v>
      </c>
      <c r="I21" s="76">
        <f t="shared" si="0"/>
        <v>55.719091673675358</v>
      </c>
    </row>
    <row r="22" spans="2:9" s="155" customFormat="1" ht="30" customHeight="1" x14ac:dyDescent="0.25">
      <c r="B22" s="204" t="s">
        <v>144</v>
      </c>
      <c r="C22" s="205"/>
      <c r="D22" s="206"/>
      <c r="E22" s="154" t="s">
        <v>165</v>
      </c>
      <c r="F22" s="133">
        <f>SUM(F23+F27)</f>
        <v>13703</v>
      </c>
      <c r="G22" s="151">
        <v>0</v>
      </c>
      <c r="H22" s="151">
        <f>SUM(H23+H27)</f>
        <v>13410.5</v>
      </c>
      <c r="I22" s="151">
        <f t="shared" si="0"/>
        <v>97.865430927534121</v>
      </c>
    </row>
    <row r="23" spans="2:9" s="42" customFormat="1" ht="30" customHeight="1" x14ac:dyDescent="0.25">
      <c r="B23" s="108"/>
      <c r="C23" s="109" t="s">
        <v>274</v>
      </c>
      <c r="D23" s="110"/>
      <c r="E23" s="112"/>
      <c r="F23" s="75">
        <f>SUM(F24:F26)</f>
        <v>13580</v>
      </c>
      <c r="G23" s="103">
        <v>0</v>
      </c>
      <c r="H23" s="76">
        <f>SUM(H24:H26)</f>
        <v>13309.74</v>
      </c>
      <c r="I23" s="76">
        <f t="shared" si="0"/>
        <v>98.009867452135495</v>
      </c>
    </row>
    <row r="24" spans="2:9" s="42" customFormat="1" ht="30" customHeight="1" x14ac:dyDescent="0.25">
      <c r="B24" s="104"/>
      <c r="C24" s="105"/>
      <c r="D24" s="106" t="s">
        <v>273</v>
      </c>
      <c r="E24" s="107" t="s">
        <v>270</v>
      </c>
      <c r="F24" s="75">
        <v>10002</v>
      </c>
      <c r="G24" s="126">
        <v>0</v>
      </c>
      <c r="H24" s="76">
        <v>9731.77</v>
      </c>
      <c r="I24" s="76">
        <f t="shared" si="0"/>
        <v>97.298240351929621</v>
      </c>
    </row>
    <row r="25" spans="2:9" s="42" customFormat="1" ht="30" customHeight="1" x14ac:dyDescent="0.25">
      <c r="B25" s="82"/>
      <c r="C25" s="83"/>
      <c r="D25" s="84" t="s">
        <v>271</v>
      </c>
      <c r="E25" s="86" t="s">
        <v>257</v>
      </c>
      <c r="F25" s="75">
        <v>1928</v>
      </c>
      <c r="G25" s="126">
        <v>0</v>
      </c>
      <c r="H25" s="76">
        <v>1927.99</v>
      </c>
      <c r="I25" s="76">
        <f t="shared" si="0"/>
        <v>99.999481327800837</v>
      </c>
    </row>
    <row r="26" spans="2:9" s="42" customFormat="1" ht="30" customHeight="1" x14ac:dyDescent="0.25">
      <c r="B26" s="82"/>
      <c r="C26" s="83"/>
      <c r="D26" s="84" t="s">
        <v>275</v>
      </c>
      <c r="E26" s="86" t="s">
        <v>258</v>
      </c>
      <c r="F26" s="75">
        <v>1650</v>
      </c>
      <c r="G26" s="126">
        <v>0</v>
      </c>
      <c r="H26" s="76">
        <v>1649.98</v>
      </c>
      <c r="I26" s="76">
        <f t="shared" si="0"/>
        <v>99.99878787878788</v>
      </c>
    </row>
    <row r="27" spans="2:9" s="42" customFormat="1" ht="30" customHeight="1" x14ac:dyDescent="0.25">
      <c r="B27" s="108"/>
      <c r="C27" s="109" t="s">
        <v>277</v>
      </c>
      <c r="D27" s="110"/>
      <c r="E27" s="112"/>
      <c r="F27" s="75">
        <v>123</v>
      </c>
      <c r="G27" s="126">
        <v>0</v>
      </c>
      <c r="H27" s="76">
        <v>100.76</v>
      </c>
      <c r="I27" s="76">
        <f t="shared" si="0"/>
        <v>81.918699186991873</v>
      </c>
    </row>
    <row r="28" spans="2:9" s="42" customFormat="1" ht="30" customHeight="1" x14ac:dyDescent="0.25">
      <c r="B28" s="108"/>
      <c r="C28" s="109"/>
      <c r="D28" s="110" t="s">
        <v>276</v>
      </c>
      <c r="E28" s="112" t="s">
        <v>279</v>
      </c>
      <c r="F28" s="75">
        <v>123</v>
      </c>
      <c r="G28" s="126">
        <v>0</v>
      </c>
      <c r="H28" s="76">
        <v>100.76</v>
      </c>
      <c r="I28" s="76">
        <f t="shared" si="0"/>
        <v>81.918699186991873</v>
      </c>
    </row>
    <row r="29" spans="2:9" s="155" customFormat="1" ht="30" customHeight="1" x14ac:dyDescent="0.25">
      <c r="B29" s="157" t="s">
        <v>153</v>
      </c>
      <c r="C29" s="153"/>
      <c r="D29" s="158"/>
      <c r="E29" s="154" t="s">
        <v>177</v>
      </c>
      <c r="F29" s="133">
        <f>SUM(F30:F32)</f>
        <v>17100</v>
      </c>
      <c r="G29" s="159">
        <v>0</v>
      </c>
      <c r="H29" s="151">
        <f>SUM(H30:H32)</f>
        <v>17100</v>
      </c>
      <c r="I29" s="151">
        <f>SUM(H29/F29*100)</f>
        <v>100</v>
      </c>
    </row>
    <row r="30" spans="2:9" s="156" customFormat="1" ht="30" customHeight="1" x14ac:dyDescent="0.25">
      <c r="B30" s="144"/>
      <c r="C30" s="145"/>
      <c r="D30" s="146" t="s">
        <v>348</v>
      </c>
      <c r="E30" s="148" t="s">
        <v>256</v>
      </c>
      <c r="F30" s="75">
        <v>15000</v>
      </c>
      <c r="G30" s="162">
        <v>0</v>
      </c>
      <c r="H30" s="76">
        <v>15000</v>
      </c>
      <c r="I30" s="76">
        <f t="shared" si="0"/>
        <v>100</v>
      </c>
    </row>
    <row r="31" spans="2:9" s="156" customFormat="1" ht="30" customHeight="1" x14ac:dyDescent="0.25">
      <c r="B31" s="144"/>
      <c r="C31" s="145"/>
      <c r="D31" s="146" t="s">
        <v>347</v>
      </c>
      <c r="E31" s="148" t="s">
        <v>380</v>
      </c>
      <c r="F31" s="75">
        <v>1600</v>
      </c>
      <c r="G31" s="162">
        <v>0</v>
      </c>
      <c r="H31" s="76">
        <v>1600</v>
      </c>
      <c r="I31" s="76">
        <f t="shared" si="0"/>
        <v>100</v>
      </c>
    </row>
    <row r="32" spans="2:9" s="156" customFormat="1" ht="30" customHeight="1" x14ac:dyDescent="0.25">
      <c r="B32" s="144"/>
      <c r="C32" s="145"/>
      <c r="D32" s="146" t="s">
        <v>349</v>
      </c>
      <c r="E32" s="148" t="s">
        <v>268</v>
      </c>
      <c r="F32" s="75">
        <v>500</v>
      </c>
      <c r="G32" s="162">
        <v>0</v>
      </c>
      <c r="H32" s="76">
        <v>500</v>
      </c>
      <c r="I32" s="151">
        <f>SUM(H32/F32*100)</f>
        <v>100</v>
      </c>
    </row>
    <row r="33" spans="2:9" s="155" customFormat="1" ht="30" customHeight="1" x14ac:dyDescent="0.25">
      <c r="B33" s="157" t="s">
        <v>344</v>
      </c>
      <c r="C33" s="153"/>
      <c r="D33" s="158"/>
      <c r="E33" s="154" t="s">
        <v>345</v>
      </c>
      <c r="F33" s="133">
        <f>SUM(F34:F37)</f>
        <v>24012</v>
      </c>
      <c r="G33" s="159">
        <v>0</v>
      </c>
      <c r="H33" s="151">
        <f>SUM(H34:H37)</f>
        <v>24011</v>
      </c>
      <c r="I33" s="151">
        <f t="shared" si="0"/>
        <v>99.995835415625521</v>
      </c>
    </row>
    <row r="34" spans="2:9" s="42" customFormat="1" ht="30" customHeight="1" x14ac:dyDescent="0.25">
      <c r="B34" s="119"/>
      <c r="C34" s="120"/>
      <c r="D34" s="121" t="s">
        <v>346</v>
      </c>
      <c r="E34" s="122" t="s">
        <v>257</v>
      </c>
      <c r="F34" s="75">
        <v>1436</v>
      </c>
      <c r="G34" s="126">
        <v>0</v>
      </c>
      <c r="H34" s="76">
        <v>1436</v>
      </c>
      <c r="I34" s="76">
        <f t="shared" si="0"/>
        <v>100</v>
      </c>
    </row>
    <row r="35" spans="2:9" s="42" customFormat="1" ht="30" customHeight="1" x14ac:dyDescent="0.25">
      <c r="B35" s="119"/>
      <c r="C35" s="120"/>
      <c r="D35" s="121" t="s">
        <v>347</v>
      </c>
      <c r="E35" s="122" t="s">
        <v>258</v>
      </c>
      <c r="F35" s="75">
        <v>2992</v>
      </c>
      <c r="G35" s="126">
        <v>0</v>
      </c>
      <c r="H35" s="76">
        <v>2992</v>
      </c>
      <c r="I35" s="76">
        <f t="shared" si="0"/>
        <v>100</v>
      </c>
    </row>
    <row r="36" spans="2:9" s="42" customFormat="1" ht="30" customHeight="1" x14ac:dyDescent="0.25">
      <c r="B36" s="119"/>
      <c r="C36" s="120"/>
      <c r="D36" s="121" t="s">
        <v>348</v>
      </c>
      <c r="E36" s="122" t="s">
        <v>270</v>
      </c>
      <c r="F36" s="75">
        <v>18400</v>
      </c>
      <c r="G36" s="126">
        <v>0</v>
      </c>
      <c r="H36" s="76">
        <v>18399.759999999998</v>
      </c>
      <c r="I36" s="76">
        <f t="shared" si="0"/>
        <v>99.998695652173907</v>
      </c>
    </row>
    <row r="37" spans="2:9" s="42" customFormat="1" ht="30" customHeight="1" x14ac:dyDescent="0.25">
      <c r="B37" s="119"/>
      <c r="C37" s="120"/>
      <c r="D37" s="121" t="s">
        <v>349</v>
      </c>
      <c r="E37" s="122" t="s">
        <v>259</v>
      </c>
      <c r="F37" s="75">
        <v>1184</v>
      </c>
      <c r="G37" s="126">
        <v>0</v>
      </c>
      <c r="H37" s="76">
        <v>1183.24</v>
      </c>
      <c r="I37" s="76">
        <f t="shared" si="0"/>
        <v>99.935810810810807</v>
      </c>
    </row>
    <row r="38" spans="2:9" s="42" customFormat="1" ht="30" customHeight="1" x14ac:dyDescent="0.25">
      <c r="B38" s="127" t="s">
        <v>350</v>
      </c>
      <c r="C38" s="128"/>
      <c r="D38" s="129"/>
      <c r="E38" s="132" t="s">
        <v>176</v>
      </c>
      <c r="F38" s="75">
        <f>SUM(F39+F41)</f>
        <v>3986</v>
      </c>
      <c r="G38" s="126">
        <v>0</v>
      </c>
      <c r="H38" s="76">
        <f>SUM(H39+H41)</f>
        <v>3985.53</v>
      </c>
      <c r="I38" s="76">
        <f t="shared" si="0"/>
        <v>99.988208730556948</v>
      </c>
    </row>
    <row r="39" spans="2:9" s="155" customFormat="1" ht="30" customHeight="1" x14ac:dyDescent="0.25">
      <c r="B39" s="157" t="s">
        <v>144</v>
      </c>
      <c r="C39" s="160"/>
      <c r="D39" s="154"/>
      <c r="E39" s="161" t="s">
        <v>165</v>
      </c>
      <c r="F39" s="133">
        <v>3453</v>
      </c>
      <c r="G39" s="151">
        <v>0</v>
      </c>
      <c r="H39" s="151">
        <v>3452.92</v>
      </c>
      <c r="I39" s="151">
        <f t="shared" si="0"/>
        <v>99.997683174051559</v>
      </c>
    </row>
    <row r="40" spans="2:9" s="42" customFormat="1" ht="30" customHeight="1" x14ac:dyDescent="0.25">
      <c r="B40" s="82"/>
      <c r="C40" s="85"/>
      <c r="D40" s="86">
        <v>3222</v>
      </c>
      <c r="E40" s="43" t="s">
        <v>260</v>
      </c>
      <c r="F40" s="75">
        <v>3453</v>
      </c>
      <c r="G40" s="76">
        <v>0</v>
      </c>
      <c r="H40" s="76">
        <v>3452.92</v>
      </c>
      <c r="I40" s="76">
        <f t="shared" si="0"/>
        <v>99.997683174051559</v>
      </c>
    </row>
    <row r="41" spans="2:9" s="155" customFormat="1" ht="30" customHeight="1" x14ac:dyDescent="0.25">
      <c r="B41" s="157" t="s">
        <v>153</v>
      </c>
      <c r="C41" s="160"/>
      <c r="D41" s="154"/>
      <c r="E41" s="161" t="s">
        <v>177</v>
      </c>
      <c r="F41" s="133">
        <v>533</v>
      </c>
      <c r="G41" s="151">
        <v>0</v>
      </c>
      <c r="H41" s="151">
        <v>532.61</v>
      </c>
      <c r="I41" s="151">
        <f t="shared" si="0"/>
        <v>99.926829268292678</v>
      </c>
    </row>
    <row r="42" spans="2:9" s="42" customFormat="1" ht="30" customHeight="1" x14ac:dyDescent="0.25">
      <c r="B42" s="127"/>
      <c r="C42" s="131"/>
      <c r="D42" s="132">
        <v>3222</v>
      </c>
      <c r="E42" s="43" t="s">
        <v>260</v>
      </c>
      <c r="F42" s="75">
        <v>533</v>
      </c>
      <c r="G42" s="76">
        <v>0</v>
      </c>
      <c r="H42" s="76">
        <v>532.61</v>
      </c>
      <c r="I42" s="76">
        <f t="shared" si="0"/>
        <v>99.926829268292678</v>
      </c>
    </row>
    <row r="43" spans="2:9" s="42" customFormat="1" ht="30" customHeight="1" x14ac:dyDescent="0.25">
      <c r="B43" s="208">
        <v>1207</v>
      </c>
      <c r="C43" s="209"/>
      <c r="D43" s="210"/>
      <c r="E43" s="43" t="s">
        <v>166</v>
      </c>
      <c r="F43" s="75"/>
      <c r="G43" s="76">
        <v>0</v>
      </c>
      <c r="H43" s="76">
        <v>126919</v>
      </c>
      <c r="I43" s="76">
        <v>0</v>
      </c>
    </row>
    <row r="44" spans="2:9" s="42" customFormat="1" ht="30" customHeight="1" x14ac:dyDescent="0.25">
      <c r="B44" s="203" t="s">
        <v>167</v>
      </c>
      <c r="C44" s="203"/>
      <c r="D44" s="203"/>
      <c r="E44" s="43" t="s">
        <v>168</v>
      </c>
      <c r="F44" s="75"/>
      <c r="G44" s="76">
        <v>0</v>
      </c>
      <c r="H44" s="76">
        <f>SUM(H45+H52)</f>
        <v>126918.99999999999</v>
      </c>
      <c r="I44" s="76">
        <v>0</v>
      </c>
    </row>
    <row r="45" spans="2:9" s="155" customFormat="1" ht="30" customHeight="1" x14ac:dyDescent="0.25">
      <c r="B45" s="219" t="s">
        <v>145</v>
      </c>
      <c r="C45" s="220"/>
      <c r="D45" s="221"/>
      <c r="E45" s="161" t="s">
        <v>160</v>
      </c>
      <c r="F45" s="133">
        <f>SUM(F46+F50)</f>
        <v>34079</v>
      </c>
      <c r="G45" s="151">
        <v>0</v>
      </c>
      <c r="H45" s="151">
        <f>SUM(H46+H50)</f>
        <v>34079</v>
      </c>
      <c r="I45" s="151">
        <f t="shared" si="0"/>
        <v>100</v>
      </c>
    </row>
    <row r="46" spans="2:9" s="42" customFormat="1" ht="30" customHeight="1" x14ac:dyDescent="0.25">
      <c r="B46" s="108"/>
      <c r="C46" s="109" t="s">
        <v>277</v>
      </c>
      <c r="D46" s="110"/>
      <c r="E46" s="99"/>
      <c r="F46" s="75">
        <f>SUM(F47:F49)</f>
        <v>34079</v>
      </c>
      <c r="G46" s="76">
        <v>0</v>
      </c>
      <c r="H46" s="76">
        <f>SUM(H47:H49)</f>
        <v>34079</v>
      </c>
      <c r="I46" s="76">
        <f t="shared" si="0"/>
        <v>100</v>
      </c>
    </row>
    <row r="47" spans="2:9" s="42" customFormat="1" ht="30" customHeight="1" x14ac:dyDescent="0.25">
      <c r="B47" s="82"/>
      <c r="C47" s="83"/>
      <c r="D47" s="84" t="s">
        <v>278</v>
      </c>
      <c r="E47" s="99" t="s">
        <v>259</v>
      </c>
      <c r="F47" s="75">
        <v>0</v>
      </c>
      <c r="G47" s="76">
        <v>0</v>
      </c>
      <c r="H47" s="76">
        <v>0</v>
      </c>
      <c r="I47" s="76">
        <v>0</v>
      </c>
    </row>
    <row r="48" spans="2:9" s="42" customFormat="1" ht="30" customHeight="1" x14ac:dyDescent="0.25">
      <c r="B48" s="82"/>
      <c r="C48" s="83"/>
      <c r="D48" s="84" t="s">
        <v>290</v>
      </c>
      <c r="E48" s="99" t="s">
        <v>260</v>
      </c>
      <c r="F48" s="75">
        <v>4949</v>
      </c>
      <c r="G48" s="76">
        <v>0</v>
      </c>
      <c r="H48" s="76">
        <v>6674.79</v>
      </c>
      <c r="I48" s="76">
        <f t="shared" si="0"/>
        <v>134.87148918973531</v>
      </c>
    </row>
    <row r="49" spans="2:9" s="42" customFormat="1" ht="30" customHeight="1" x14ac:dyDescent="0.25">
      <c r="B49" s="82"/>
      <c r="C49" s="83"/>
      <c r="D49" s="84" t="s">
        <v>289</v>
      </c>
      <c r="E49" s="99" t="s">
        <v>261</v>
      </c>
      <c r="F49" s="75">
        <v>29130</v>
      </c>
      <c r="G49" s="76">
        <v>0</v>
      </c>
      <c r="H49" s="76">
        <v>27404.21</v>
      </c>
      <c r="I49" s="76">
        <f t="shared" si="0"/>
        <v>94.075557844146928</v>
      </c>
    </row>
    <row r="50" spans="2:9" s="42" customFormat="1" ht="30" customHeight="1" x14ac:dyDescent="0.25">
      <c r="B50" s="108"/>
      <c r="C50" s="109" t="s">
        <v>306</v>
      </c>
      <c r="D50" s="110"/>
      <c r="E50" s="99"/>
      <c r="F50" s="75">
        <v>0</v>
      </c>
      <c r="G50" s="76">
        <v>0</v>
      </c>
      <c r="H50" s="151">
        <v>0</v>
      </c>
      <c r="I50" s="76">
        <v>0</v>
      </c>
    </row>
    <row r="51" spans="2:9" s="42" customFormat="1" ht="30" customHeight="1" x14ac:dyDescent="0.25">
      <c r="B51" s="108"/>
      <c r="C51" s="109"/>
      <c r="D51" s="110" t="s">
        <v>307</v>
      </c>
      <c r="E51" s="99" t="s">
        <v>322</v>
      </c>
      <c r="F51" s="75">
        <v>0</v>
      </c>
      <c r="G51" s="76">
        <v>0</v>
      </c>
      <c r="H51" s="76">
        <v>0</v>
      </c>
      <c r="I51" s="76">
        <v>0</v>
      </c>
    </row>
    <row r="52" spans="2:9" s="155" customFormat="1" ht="30" customHeight="1" x14ac:dyDescent="0.25">
      <c r="B52" s="204" t="s">
        <v>148</v>
      </c>
      <c r="C52" s="205"/>
      <c r="D52" s="206"/>
      <c r="E52" s="154" t="s">
        <v>169</v>
      </c>
      <c r="F52" s="133">
        <f>SUM(F53+F77)</f>
        <v>92840</v>
      </c>
      <c r="G52" s="151">
        <v>0</v>
      </c>
      <c r="H52" s="151">
        <f>SUM(H53+H77)</f>
        <v>92839.999999999985</v>
      </c>
      <c r="I52" s="151">
        <f t="shared" si="0"/>
        <v>99.999999999999986</v>
      </c>
    </row>
    <row r="53" spans="2:9" s="42" customFormat="1" ht="30" customHeight="1" x14ac:dyDescent="0.25">
      <c r="B53" s="108"/>
      <c r="C53" s="109" t="s">
        <v>277</v>
      </c>
      <c r="D53" s="110"/>
      <c r="E53" s="112"/>
      <c r="F53" s="75">
        <f>SUM(F54:F76)</f>
        <v>92335</v>
      </c>
      <c r="G53" s="76">
        <v>0</v>
      </c>
      <c r="H53" s="76">
        <f>SUM(H54+H56+H62+H71+H72)</f>
        <v>92296.619999999981</v>
      </c>
      <c r="I53" s="76">
        <f t="shared" si="0"/>
        <v>99.958433963285842</v>
      </c>
    </row>
    <row r="54" spans="2:9" s="42" customFormat="1" ht="30" customHeight="1" x14ac:dyDescent="0.25">
      <c r="B54" s="82"/>
      <c r="C54" s="83"/>
      <c r="D54" s="84" t="s">
        <v>278</v>
      </c>
      <c r="E54" s="86" t="s">
        <v>259</v>
      </c>
      <c r="F54" s="75">
        <v>5000</v>
      </c>
      <c r="G54" s="76">
        <v>0</v>
      </c>
      <c r="H54" s="76">
        <v>4891.82</v>
      </c>
      <c r="I54" s="76">
        <f t="shared" si="0"/>
        <v>97.836399999999983</v>
      </c>
    </row>
    <row r="55" spans="2:9" s="42" customFormat="1" ht="30" customHeight="1" x14ac:dyDescent="0.25">
      <c r="B55" s="82"/>
      <c r="C55" s="83"/>
      <c r="D55" s="84" t="s">
        <v>293</v>
      </c>
      <c r="E55" s="86" t="s">
        <v>294</v>
      </c>
      <c r="F55" s="75">
        <v>0</v>
      </c>
      <c r="G55" s="76">
        <v>0</v>
      </c>
      <c r="H55" s="76">
        <v>0</v>
      </c>
      <c r="I55" s="76">
        <v>0</v>
      </c>
    </row>
    <row r="56" spans="2:9" s="42" customFormat="1" ht="30" customHeight="1" x14ac:dyDescent="0.25">
      <c r="B56" s="119"/>
      <c r="C56" s="120"/>
      <c r="D56" s="121" t="s">
        <v>337</v>
      </c>
      <c r="E56" s="122"/>
      <c r="F56" s="75">
        <v>34640</v>
      </c>
      <c r="G56" s="76">
        <v>0</v>
      </c>
      <c r="H56" s="76">
        <f>SUM(H57:H61)</f>
        <v>33570.53</v>
      </c>
      <c r="I56" s="76">
        <f t="shared" si="0"/>
        <v>96.912615473441107</v>
      </c>
    </row>
    <row r="57" spans="2:9" s="42" customFormat="1" ht="30" customHeight="1" x14ac:dyDescent="0.25">
      <c r="B57" s="108"/>
      <c r="C57" s="109"/>
      <c r="D57" s="110" t="s">
        <v>292</v>
      </c>
      <c r="E57" s="112" t="s">
        <v>308</v>
      </c>
      <c r="F57" s="75">
        <v>0</v>
      </c>
      <c r="G57" s="76">
        <v>0</v>
      </c>
      <c r="H57" s="76">
        <v>9033.99</v>
      </c>
      <c r="I57" s="76">
        <v>0</v>
      </c>
    </row>
    <row r="58" spans="2:9" s="42" customFormat="1" ht="30" customHeight="1" x14ac:dyDescent="0.25">
      <c r="B58" s="108"/>
      <c r="C58" s="109"/>
      <c r="D58" s="110" t="s">
        <v>290</v>
      </c>
      <c r="E58" s="112" t="s">
        <v>309</v>
      </c>
      <c r="F58" s="75">
        <v>0</v>
      </c>
      <c r="G58" s="76">
        <v>0</v>
      </c>
      <c r="H58" s="76">
        <v>69.150000000000006</v>
      </c>
      <c r="I58" s="76">
        <v>0</v>
      </c>
    </row>
    <row r="59" spans="2:9" s="42" customFormat="1" ht="30" customHeight="1" x14ac:dyDescent="0.25">
      <c r="B59" s="108"/>
      <c r="C59" s="109"/>
      <c r="D59" s="110" t="s">
        <v>295</v>
      </c>
      <c r="E59" s="112" t="s">
        <v>310</v>
      </c>
      <c r="F59" s="75">
        <v>0</v>
      </c>
      <c r="G59" s="76">
        <v>0</v>
      </c>
      <c r="H59" s="76">
        <v>23299.4</v>
      </c>
      <c r="I59" s="76">
        <v>0</v>
      </c>
    </row>
    <row r="60" spans="2:9" s="42" customFormat="1" ht="30" customHeight="1" x14ac:dyDescent="0.25">
      <c r="B60" s="108"/>
      <c r="C60" s="109"/>
      <c r="D60" s="110" t="s">
        <v>296</v>
      </c>
      <c r="E60" s="112" t="s">
        <v>311</v>
      </c>
      <c r="F60" s="75">
        <v>0</v>
      </c>
      <c r="G60" s="76">
        <v>0</v>
      </c>
      <c r="H60" s="76">
        <v>1167.99</v>
      </c>
      <c r="I60" s="76">
        <v>0</v>
      </c>
    </row>
    <row r="61" spans="2:9" s="42" customFormat="1" ht="30" customHeight="1" x14ac:dyDescent="0.25">
      <c r="B61" s="108"/>
      <c r="C61" s="109"/>
      <c r="D61" s="110" t="s">
        <v>297</v>
      </c>
      <c r="E61" s="112" t="s">
        <v>312</v>
      </c>
      <c r="F61" s="75">
        <v>0</v>
      </c>
      <c r="G61" s="76">
        <v>0</v>
      </c>
      <c r="H61" s="76">
        <v>0</v>
      </c>
      <c r="I61" s="76">
        <v>0</v>
      </c>
    </row>
    <row r="62" spans="2:9" s="42" customFormat="1" ht="30" customHeight="1" x14ac:dyDescent="0.25">
      <c r="B62" s="119"/>
      <c r="C62" s="120"/>
      <c r="D62" s="121" t="s">
        <v>338</v>
      </c>
      <c r="E62" s="122"/>
      <c r="F62" s="75">
        <v>50845</v>
      </c>
      <c r="G62" s="76">
        <v>0</v>
      </c>
      <c r="H62" s="76">
        <f>SUM(H63:H70)</f>
        <v>49963.259999999995</v>
      </c>
      <c r="I62" s="76">
        <f>H62/F62*100</f>
        <v>98.265827514996545</v>
      </c>
    </row>
    <row r="63" spans="2:9" s="42" customFormat="1" ht="30" customHeight="1" x14ac:dyDescent="0.25">
      <c r="B63" s="108"/>
      <c r="C63" s="109"/>
      <c r="D63" s="110" t="s">
        <v>298</v>
      </c>
      <c r="E63" s="112" t="s">
        <v>313</v>
      </c>
      <c r="F63" s="75">
        <v>0</v>
      </c>
      <c r="G63" s="76">
        <v>0</v>
      </c>
      <c r="H63" s="76">
        <v>27107.18</v>
      </c>
      <c r="I63" s="76">
        <v>0</v>
      </c>
    </row>
    <row r="64" spans="2:9" s="42" customFormat="1" ht="30" customHeight="1" x14ac:dyDescent="0.25">
      <c r="B64" s="108"/>
      <c r="C64" s="109"/>
      <c r="D64" s="110" t="s">
        <v>289</v>
      </c>
      <c r="E64" s="112" t="s">
        <v>314</v>
      </c>
      <c r="F64" s="75">
        <v>0</v>
      </c>
      <c r="G64" s="76">
        <v>0</v>
      </c>
      <c r="H64" s="76">
        <v>2074.83</v>
      </c>
      <c r="I64" s="76">
        <v>0</v>
      </c>
    </row>
    <row r="65" spans="2:9" s="42" customFormat="1" ht="30" customHeight="1" x14ac:dyDescent="0.25">
      <c r="B65" s="108"/>
      <c r="C65" s="109"/>
      <c r="D65" s="110" t="s">
        <v>299</v>
      </c>
      <c r="E65" s="112" t="s">
        <v>315</v>
      </c>
      <c r="F65" s="75">
        <v>0</v>
      </c>
      <c r="G65" s="76">
        <v>0</v>
      </c>
      <c r="H65" s="76">
        <v>8311.52</v>
      </c>
      <c r="I65" s="76">
        <v>0</v>
      </c>
    </row>
    <row r="66" spans="2:9" s="42" customFormat="1" ht="30" customHeight="1" x14ac:dyDescent="0.25">
      <c r="B66" s="119"/>
      <c r="C66" s="120"/>
      <c r="D66" s="121" t="s">
        <v>339</v>
      </c>
      <c r="E66" s="122" t="s">
        <v>340</v>
      </c>
      <c r="F66" s="75">
        <v>0</v>
      </c>
      <c r="G66" s="76">
        <v>0</v>
      </c>
      <c r="H66" s="76">
        <v>0</v>
      </c>
      <c r="I66" s="76">
        <v>0</v>
      </c>
    </row>
    <row r="67" spans="2:9" s="42" customFormat="1" ht="30" customHeight="1" x14ac:dyDescent="0.25">
      <c r="B67" s="108"/>
      <c r="C67" s="109"/>
      <c r="D67" s="110" t="s">
        <v>300</v>
      </c>
      <c r="E67" s="112" t="s">
        <v>316</v>
      </c>
      <c r="F67" s="75">
        <v>0</v>
      </c>
      <c r="G67" s="76">
        <v>0</v>
      </c>
      <c r="H67" s="76">
        <v>262.16000000000003</v>
      </c>
      <c r="I67" s="76">
        <v>0</v>
      </c>
    </row>
    <row r="68" spans="2:9" s="42" customFormat="1" ht="30" customHeight="1" x14ac:dyDescent="0.25">
      <c r="B68" s="108"/>
      <c r="C68" s="109"/>
      <c r="D68" s="110" t="s">
        <v>301</v>
      </c>
      <c r="E68" s="112" t="s">
        <v>317</v>
      </c>
      <c r="F68" s="75">
        <v>0</v>
      </c>
      <c r="G68" s="76">
        <v>0</v>
      </c>
      <c r="H68" s="76">
        <v>781.31</v>
      </c>
      <c r="I68" s="76">
        <v>0</v>
      </c>
    </row>
    <row r="69" spans="2:9" s="42" customFormat="1" ht="30" customHeight="1" x14ac:dyDescent="0.25">
      <c r="B69" s="108"/>
      <c r="C69" s="109"/>
      <c r="D69" s="110" t="s">
        <v>302</v>
      </c>
      <c r="E69" s="112" t="s">
        <v>318</v>
      </c>
      <c r="F69" s="75">
        <v>0</v>
      </c>
      <c r="G69" s="76">
        <v>0</v>
      </c>
      <c r="H69" s="76">
        <v>7326.85</v>
      </c>
      <c r="I69" s="76">
        <v>0</v>
      </c>
    </row>
    <row r="70" spans="2:9" s="42" customFormat="1" ht="30" customHeight="1" x14ac:dyDescent="0.25">
      <c r="B70" s="108"/>
      <c r="C70" s="109"/>
      <c r="D70" s="110" t="s">
        <v>303</v>
      </c>
      <c r="E70" s="112" t="s">
        <v>319</v>
      </c>
      <c r="F70" s="75">
        <v>0</v>
      </c>
      <c r="G70" s="76">
        <v>0</v>
      </c>
      <c r="H70" s="76">
        <v>4099.41</v>
      </c>
      <c r="I70" s="76">
        <v>0</v>
      </c>
    </row>
    <row r="71" spans="2:9" s="42" customFormat="1" ht="30" customHeight="1" x14ac:dyDescent="0.25">
      <c r="B71" s="119"/>
      <c r="C71" s="120"/>
      <c r="D71" s="121" t="s">
        <v>341</v>
      </c>
      <c r="E71" s="122" t="s">
        <v>342</v>
      </c>
      <c r="F71" s="75">
        <v>0</v>
      </c>
      <c r="G71" s="76">
        <v>0</v>
      </c>
      <c r="H71" s="76">
        <v>0</v>
      </c>
      <c r="I71" s="76">
        <v>0</v>
      </c>
    </row>
    <row r="72" spans="2:9" s="42" customFormat="1" ht="30" customHeight="1" x14ac:dyDescent="0.25">
      <c r="B72" s="119"/>
      <c r="C72" s="120"/>
      <c r="D72" s="121" t="s">
        <v>343</v>
      </c>
      <c r="E72" s="122"/>
      <c r="F72" s="75">
        <v>1850</v>
      </c>
      <c r="G72" s="76">
        <v>0</v>
      </c>
      <c r="H72" s="76">
        <f>SUM(H73:H76)</f>
        <v>3871.0099999999998</v>
      </c>
      <c r="I72" s="76">
        <f t="shared" si="0"/>
        <v>209.24378378378375</v>
      </c>
    </row>
    <row r="73" spans="2:9" s="42" customFormat="1" ht="30" customHeight="1" x14ac:dyDescent="0.25">
      <c r="B73" s="108"/>
      <c r="C73" s="109"/>
      <c r="D73" s="110" t="s">
        <v>304</v>
      </c>
      <c r="E73" s="112" t="s">
        <v>320</v>
      </c>
      <c r="F73" s="75">
        <v>0</v>
      </c>
      <c r="G73" s="76">
        <v>0</v>
      </c>
      <c r="H73" s="76">
        <v>855.96</v>
      </c>
      <c r="I73" s="76">
        <v>0</v>
      </c>
    </row>
    <row r="74" spans="2:9" s="42" customFormat="1" ht="30" customHeight="1" x14ac:dyDescent="0.25">
      <c r="B74" s="108"/>
      <c r="C74" s="109"/>
      <c r="D74" s="110" t="s">
        <v>305</v>
      </c>
      <c r="E74" s="112" t="s">
        <v>321</v>
      </c>
      <c r="F74" s="75">
        <v>0</v>
      </c>
      <c r="G74" s="76">
        <v>0</v>
      </c>
      <c r="H74" s="76">
        <v>403.09</v>
      </c>
      <c r="I74" s="76">
        <v>0</v>
      </c>
    </row>
    <row r="75" spans="2:9" s="42" customFormat="1" ht="30" customHeight="1" x14ac:dyDescent="0.25">
      <c r="B75" s="119"/>
      <c r="C75" s="120"/>
      <c r="D75" s="121" t="s">
        <v>325</v>
      </c>
      <c r="E75" s="122" t="s">
        <v>329</v>
      </c>
      <c r="F75" s="75">
        <v>0</v>
      </c>
      <c r="G75" s="76">
        <v>0</v>
      </c>
      <c r="H75" s="76">
        <v>1492.59</v>
      </c>
      <c r="I75" s="76">
        <v>0</v>
      </c>
    </row>
    <row r="76" spans="2:9" s="42" customFormat="1" ht="30" customHeight="1" x14ac:dyDescent="0.25">
      <c r="B76" s="108"/>
      <c r="C76" s="109"/>
      <c r="D76" s="110" t="s">
        <v>291</v>
      </c>
      <c r="E76" s="112" t="s">
        <v>263</v>
      </c>
      <c r="F76" s="75">
        <v>0</v>
      </c>
      <c r="G76" s="76">
        <v>0</v>
      </c>
      <c r="H76" s="76">
        <v>1119.3699999999999</v>
      </c>
      <c r="I76" s="76">
        <v>0</v>
      </c>
    </row>
    <row r="77" spans="2:9" s="42" customFormat="1" ht="30" customHeight="1" x14ac:dyDescent="0.25">
      <c r="B77" s="108"/>
      <c r="C77" s="109" t="s">
        <v>306</v>
      </c>
      <c r="D77" s="110"/>
      <c r="E77" s="112"/>
      <c r="F77" s="75">
        <v>505</v>
      </c>
      <c r="G77" s="76">
        <v>0</v>
      </c>
      <c r="H77" s="76">
        <v>543.38</v>
      </c>
      <c r="I77" s="76">
        <f t="shared" ref="I77:I148" si="1">H77/F77*100</f>
        <v>107.60000000000001</v>
      </c>
    </row>
    <row r="78" spans="2:9" s="42" customFormat="1" ht="30" customHeight="1" x14ac:dyDescent="0.25">
      <c r="B78" s="108"/>
      <c r="C78" s="109"/>
      <c r="D78" s="110" t="s">
        <v>307</v>
      </c>
      <c r="E78" s="112" t="s">
        <v>322</v>
      </c>
      <c r="F78" s="75">
        <v>505</v>
      </c>
      <c r="G78" s="76">
        <v>0</v>
      </c>
      <c r="H78" s="76">
        <v>543.38</v>
      </c>
      <c r="I78" s="76">
        <f t="shared" si="1"/>
        <v>107.60000000000001</v>
      </c>
    </row>
    <row r="79" spans="2:9" s="155" customFormat="1" ht="30" customHeight="1" x14ac:dyDescent="0.25">
      <c r="B79" s="204" t="s">
        <v>149</v>
      </c>
      <c r="C79" s="205"/>
      <c r="D79" s="206"/>
      <c r="E79" s="154" t="s">
        <v>170</v>
      </c>
      <c r="F79" s="133">
        <f>SUM(F80+F86+F89)</f>
        <v>2045980</v>
      </c>
      <c r="G79" s="151">
        <v>0</v>
      </c>
      <c r="H79" s="151">
        <f>SUM(H80+H86+H89)</f>
        <v>2041484.58</v>
      </c>
      <c r="I79" s="151">
        <f t="shared" si="1"/>
        <v>99.780280354646678</v>
      </c>
    </row>
    <row r="80" spans="2:9" s="42" customFormat="1" ht="30" customHeight="1" x14ac:dyDescent="0.25">
      <c r="B80" s="108"/>
      <c r="C80" s="109" t="s">
        <v>274</v>
      </c>
      <c r="D80" s="110"/>
      <c r="E80" s="112"/>
      <c r="F80" s="75">
        <f>SUM(F81:F85)</f>
        <v>2015860</v>
      </c>
      <c r="G80" s="76">
        <v>0</v>
      </c>
      <c r="H80" s="76">
        <f>SUM(H81:H85)</f>
        <v>2011362.5</v>
      </c>
      <c r="I80" s="76">
        <f t="shared" si="1"/>
        <v>99.776894228765883</v>
      </c>
    </row>
    <row r="81" spans="2:9" s="42" customFormat="1" ht="30" customHeight="1" x14ac:dyDescent="0.25">
      <c r="B81" s="108"/>
      <c r="C81" s="109"/>
      <c r="D81" s="110" t="s">
        <v>273</v>
      </c>
      <c r="E81" s="112" t="s">
        <v>256</v>
      </c>
      <c r="F81" s="75">
        <v>1670860</v>
      </c>
      <c r="G81" s="76">
        <v>0</v>
      </c>
      <c r="H81" s="76">
        <v>1642160.49</v>
      </c>
      <c r="I81" s="76">
        <f t="shared" si="1"/>
        <v>98.282351004871742</v>
      </c>
    </row>
    <row r="82" spans="2:9" s="42" customFormat="1" ht="30" customHeight="1" x14ac:dyDescent="0.25">
      <c r="B82" s="82"/>
      <c r="C82" s="83"/>
      <c r="D82" s="84" t="s">
        <v>323</v>
      </c>
      <c r="E82" s="86" t="s">
        <v>326</v>
      </c>
      <c r="F82" s="75">
        <v>0</v>
      </c>
      <c r="G82" s="76">
        <v>0</v>
      </c>
      <c r="H82" s="76">
        <v>10002.98</v>
      </c>
      <c r="I82" s="76">
        <v>0</v>
      </c>
    </row>
    <row r="83" spans="2:9" s="42" customFormat="1" ht="30" customHeight="1" x14ac:dyDescent="0.25">
      <c r="B83" s="108"/>
      <c r="C83" s="109"/>
      <c r="D83" s="110" t="s">
        <v>324</v>
      </c>
      <c r="E83" s="112" t="s">
        <v>327</v>
      </c>
      <c r="F83" s="75">
        <v>0</v>
      </c>
      <c r="G83" s="76">
        <v>0</v>
      </c>
      <c r="H83" s="76">
        <v>14048.48</v>
      </c>
      <c r="I83" s="76">
        <v>0</v>
      </c>
    </row>
    <row r="84" spans="2:9" s="42" customFormat="1" ht="30" customHeight="1" x14ac:dyDescent="0.25">
      <c r="B84" s="82"/>
      <c r="C84" s="83"/>
      <c r="D84" s="84" t="s">
        <v>271</v>
      </c>
      <c r="E84" s="86" t="s">
        <v>257</v>
      </c>
      <c r="F84" s="75">
        <v>70000</v>
      </c>
      <c r="G84" s="76">
        <v>0</v>
      </c>
      <c r="H84" s="76">
        <v>69852.7</v>
      </c>
      <c r="I84" s="76">
        <f t="shared" si="1"/>
        <v>99.789571428571421</v>
      </c>
    </row>
    <row r="85" spans="2:9" s="42" customFormat="1" ht="30" customHeight="1" x14ac:dyDescent="0.25">
      <c r="B85" s="82"/>
      <c r="C85" s="83"/>
      <c r="D85" s="84" t="s">
        <v>275</v>
      </c>
      <c r="E85" s="86" t="s">
        <v>328</v>
      </c>
      <c r="F85" s="75">
        <v>275000</v>
      </c>
      <c r="G85" s="76">
        <v>0</v>
      </c>
      <c r="H85" s="76">
        <v>275297.84999999998</v>
      </c>
      <c r="I85" s="76">
        <f t="shared" si="1"/>
        <v>100.10830909090909</v>
      </c>
    </row>
    <row r="86" spans="2:9" s="42" customFormat="1" ht="30" customHeight="1" x14ac:dyDescent="0.25">
      <c r="B86" s="108"/>
      <c r="C86" s="109" t="s">
        <v>277</v>
      </c>
      <c r="D86" s="110"/>
      <c r="E86" s="112"/>
      <c r="F86" s="75">
        <f>SUM(F87:F88)</f>
        <v>30120</v>
      </c>
      <c r="G86" s="76">
        <v>0</v>
      </c>
      <c r="H86" s="76">
        <v>30122.080000000002</v>
      </c>
      <c r="I86" s="76">
        <f t="shared" si="1"/>
        <v>100.00690571049138</v>
      </c>
    </row>
    <row r="87" spans="2:9" s="42" customFormat="1" ht="30" customHeight="1" x14ac:dyDescent="0.25">
      <c r="B87" s="82"/>
      <c r="C87" s="83"/>
      <c r="D87" s="84" t="s">
        <v>276</v>
      </c>
      <c r="E87" s="86" t="s">
        <v>259</v>
      </c>
      <c r="F87" s="75">
        <v>30120</v>
      </c>
      <c r="G87" s="76">
        <v>0</v>
      </c>
      <c r="H87" s="76">
        <v>30122.080000000002</v>
      </c>
      <c r="I87" s="76">
        <f t="shared" si="1"/>
        <v>100.00690571049138</v>
      </c>
    </row>
    <row r="88" spans="2:9" s="42" customFormat="1" ht="30" customHeight="1" x14ac:dyDescent="0.25">
      <c r="B88" s="82"/>
      <c r="C88" s="83"/>
      <c r="D88" s="84" t="s">
        <v>325</v>
      </c>
      <c r="E88" s="86" t="s">
        <v>329</v>
      </c>
      <c r="F88" s="75">
        <v>0</v>
      </c>
      <c r="G88" s="76">
        <v>0</v>
      </c>
      <c r="H88" s="76">
        <v>0</v>
      </c>
      <c r="I88" s="76">
        <v>0</v>
      </c>
    </row>
    <row r="89" spans="2:9" s="42" customFormat="1" ht="30" customHeight="1" x14ac:dyDescent="0.25">
      <c r="B89" s="108"/>
      <c r="C89" s="109" t="s">
        <v>306</v>
      </c>
      <c r="D89" s="110"/>
      <c r="E89" s="112" t="s">
        <v>262</v>
      </c>
      <c r="F89" s="75">
        <v>0</v>
      </c>
      <c r="G89" s="76">
        <v>0</v>
      </c>
      <c r="H89" s="76">
        <v>0</v>
      </c>
      <c r="I89" s="76">
        <v>0</v>
      </c>
    </row>
    <row r="90" spans="2:9" s="42" customFormat="1" ht="30" customHeight="1" x14ac:dyDescent="0.25">
      <c r="B90" s="82"/>
      <c r="C90" s="83"/>
      <c r="D90" s="84" t="s">
        <v>307</v>
      </c>
      <c r="E90" s="86" t="s">
        <v>262</v>
      </c>
      <c r="F90" s="75">
        <v>0</v>
      </c>
      <c r="G90" s="76">
        <v>0</v>
      </c>
      <c r="H90" s="76">
        <v>0</v>
      </c>
      <c r="I90" s="76">
        <v>0</v>
      </c>
    </row>
    <row r="91" spans="2:9" s="155" customFormat="1" ht="30" customHeight="1" x14ac:dyDescent="0.25">
      <c r="B91" s="218" t="s">
        <v>150</v>
      </c>
      <c r="C91" s="218"/>
      <c r="D91" s="218"/>
      <c r="E91" s="161" t="s">
        <v>171</v>
      </c>
      <c r="F91" s="133">
        <v>20308</v>
      </c>
      <c r="G91" s="151">
        <v>0</v>
      </c>
      <c r="H91" s="151">
        <v>0</v>
      </c>
      <c r="I91" s="151">
        <f t="shared" si="1"/>
        <v>0</v>
      </c>
    </row>
    <row r="92" spans="2:9" s="42" customFormat="1" ht="30" customHeight="1" x14ac:dyDescent="0.25">
      <c r="B92" s="113"/>
      <c r="C92" s="113" t="s">
        <v>274</v>
      </c>
      <c r="D92" s="113"/>
      <c r="E92" s="43"/>
      <c r="F92" s="75">
        <f>SUM(F93:F95)</f>
        <v>20308</v>
      </c>
      <c r="G92" s="76">
        <v>0</v>
      </c>
      <c r="H92" s="76">
        <v>0</v>
      </c>
      <c r="I92" s="76">
        <v>0</v>
      </c>
    </row>
    <row r="93" spans="2:9" s="42" customFormat="1" ht="30" customHeight="1" x14ac:dyDescent="0.25">
      <c r="B93" s="87"/>
      <c r="C93" s="87"/>
      <c r="D93" s="87" t="s">
        <v>273</v>
      </c>
      <c r="E93" s="43" t="s">
        <v>256</v>
      </c>
      <c r="F93" s="75">
        <v>17432</v>
      </c>
      <c r="G93" s="76">
        <v>0</v>
      </c>
      <c r="H93" s="76">
        <v>0</v>
      </c>
      <c r="I93" s="76">
        <v>0</v>
      </c>
    </row>
    <row r="94" spans="2:9" s="42" customFormat="1" ht="30" customHeight="1" x14ac:dyDescent="0.25">
      <c r="B94" s="87"/>
      <c r="C94" s="87"/>
      <c r="D94" s="113" t="s">
        <v>271</v>
      </c>
      <c r="E94" s="43" t="s">
        <v>259</v>
      </c>
      <c r="F94" s="75">
        <v>0</v>
      </c>
      <c r="G94" s="76">
        <v>0</v>
      </c>
      <c r="H94" s="76">
        <v>0</v>
      </c>
      <c r="I94" s="76">
        <v>0</v>
      </c>
    </row>
    <row r="95" spans="2:9" s="42" customFormat="1" ht="30" customHeight="1" x14ac:dyDescent="0.25">
      <c r="B95" s="87"/>
      <c r="C95" s="87"/>
      <c r="D95" s="113" t="s">
        <v>288</v>
      </c>
      <c r="E95" s="43" t="s">
        <v>258</v>
      </c>
      <c r="F95" s="75">
        <v>2876</v>
      </c>
      <c r="G95" s="76">
        <v>0</v>
      </c>
      <c r="H95" s="76">
        <v>0</v>
      </c>
      <c r="I95" s="76">
        <v>0</v>
      </c>
    </row>
    <row r="96" spans="2:9" s="42" customFormat="1" ht="30" customHeight="1" x14ac:dyDescent="0.25">
      <c r="B96" s="113"/>
      <c r="C96" s="113" t="s">
        <v>277</v>
      </c>
      <c r="D96" s="113"/>
      <c r="E96" s="43"/>
      <c r="F96" s="75">
        <v>0</v>
      </c>
      <c r="G96" s="76">
        <v>0</v>
      </c>
      <c r="H96" s="76">
        <v>0</v>
      </c>
      <c r="I96" s="76">
        <v>0</v>
      </c>
    </row>
    <row r="97" spans="2:9" s="42" customFormat="1" ht="30" customHeight="1" x14ac:dyDescent="0.25">
      <c r="B97" s="87"/>
      <c r="C97" s="87"/>
      <c r="D97" s="113" t="s">
        <v>276</v>
      </c>
      <c r="E97" s="43" t="s">
        <v>259</v>
      </c>
      <c r="F97" s="75">
        <v>0</v>
      </c>
      <c r="G97" s="76">
        <v>0</v>
      </c>
      <c r="H97" s="76">
        <v>0</v>
      </c>
      <c r="I97" s="76">
        <v>0</v>
      </c>
    </row>
    <row r="98" spans="2:9" s="42" customFormat="1" ht="30" customHeight="1" x14ac:dyDescent="0.25">
      <c r="B98" s="123"/>
      <c r="C98" s="123"/>
      <c r="D98" s="123" t="s">
        <v>337</v>
      </c>
      <c r="E98" s="43" t="s">
        <v>260</v>
      </c>
      <c r="F98" s="75">
        <v>0</v>
      </c>
      <c r="G98" s="76">
        <v>0</v>
      </c>
      <c r="H98" s="76">
        <v>0</v>
      </c>
      <c r="I98" s="76">
        <v>0</v>
      </c>
    </row>
    <row r="99" spans="2:9" s="42" customFormat="1" ht="30" customHeight="1" x14ac:dyDescent="0.25">
      <c r="B99" s="87"/>
      <c r="C99" s="87"/>
      <c r="D99" s="113" t="s">
        <v>289</v>
      </c>
      <c r="E99" s="43" t="s">
        <v>261</v>
      </c>
      <c r="F99" s="75">
        <v>0</v>
      </c>
      <c r="G99" s="76">
        <v>0</v>
      </c>
      <c r="H99" s="76">
        <v>-9683.09</v>
      </c>
      <c r="I99" s="76">
        <v>0</v>
      </c>
    </row>
    <row r="100" spans="2:9" s="42" customFormat="1" ht="30" customHeight="1" x14ac:dyDescent="0.25">
      <c r="B100" s="203" t="s">
        <v>172</v>
      </c>
      <c r="C100" s="203"/>
      <c r="D100" s="203"/>
      <c r="E100" s="43" t="s">
        <v>173</v>
      </c>
      <c r="F100" s="75">
        <v>31640</v>
      </c>
      <c r="G100" s="76">
        <v>0</v>
      </c>
      <c r="H100" s="76">
        <v>30987.5</v>
      </c>
      <c r="I100" s="76">
        <f t="shared" si="1"/>
        <v>97.937737041719345</v>
      </c>
    </row>
    <row r="101" spans="2:9" s="155" customFormat="1" ht="30" customHeight="1" x14ac:dyDescent="0.25">
      <c r="B101" s="157" t="s">
        <v>148</v>
      </c>
      <c r="C101" s="160"/>
      <c r="D101" s="154"/>
      <c r="E101" s="161" t="s">
        <v>169</v>
      </c>
      <c r="F101" s="133">
        <v>31640</v>
      </c>
      <c r="G101" s="151">
        <v>0</v>
      </c>
      <c r="H101" s="151">
        <v>30987.5</v>
      </c>
      <c r="I101" s="151">
        <f t="shared" si="1"/>
        <v>97.937737041719345</v>
      </c>
    </row>
    <row r="102" spans="2:9" s="42" customFormat="1" ht="30" customHeight="1" x14ac:dyDescent="0.25">
      <c r="B102" s="82"/>
      <c r="C102" s="85"/>
      <c r="D102" s="86">
        <v>3232</v>
      </c>
      <c r="E102" s="43" t="s">
        <v>280</v>
      </c>
      <c r="F102" s="75">
        <v>31640</v>
      </c>
      <c r="G102" s="76">
        <v>0</v>
      </c>
      <c r="H102" s="76">
        <v>30987.5</v>
      </c>
      <c r="I102" s="76">
        <f t="shared" si="1"/>
        <v>97.937737041719345</v>
      </c>
    </row>
    <row r="103" spans="2:9" s="42" customFormat="1" ht="30" customHeight="1" x14ac:dyDescent="0.25">
      <c r="B103" s="71" t="s">
        <v>174</v>
      </c>
      <c r="C103" s="72"/>
      <c r="D103" s="73"/>
      <c r="E103" s="43" t="s">
        <v>175</v>
      </c>
      <c r="F103" s="75">
        <v>0</v>
      </c>
      <c r="G103" s="76">
        <v>0</v>
      </c>
      <c r="H103" s="76">
        <v>0</v>
      </c>
      <c r="I103" s="76">
        <v>0</v>
      </c>
    </row>
    <row r="104" spans="2:9" s="155" customFormat="1" ht="30" customHeight="1" x14ac:dyDescent="0.25">
      <c r="B104" s="157" t="s">
        <v>148</v>
      </c>
      <c r="C104" s="160"/>
      <c r="D104" s="154"/>
      <c r="E104" s="161" t="s">
        <v>169</v>
      </c>
      <c r="F104" s="133">
        <v>0</v>
      </c>
      <c r="G104" s="151">
        <v>0</v>
      </c>
      <c r="H104" s="151">
        <v>0</v>
      </c>
      <c r="I104" s="151">
        <v>0</v>
      </c>
    </row>
    <row r="105" spans="2:9" s="42" customFormat="1" ht="30" customHeight="1" x14ac:dyDescent="0.25">
      <c r="B105" s="82"/>
      <c r="C105" s="85"/>
      <c r="D105" s="86">
        <v>4511</v>
      </c>
      <c r="E105" s="43" t="s">
        <v>264</v>
      </c>
      <c r="F105" s="75">
        <v>0</v>
      </c>
      <c r="G105" s="76">
        <v>0</v>
      </c>
      <c r="H105" s="76">
        <v>0</v>
      </c>
      <c r="I105" s="76">
        <v>0</v>
      </c>
    </row>
    <row r="106" spans="2:9" s="42" customFormat="1" ht="30" customHeight="1" x14ac:dyDescent="0.25">
      <c r="B106" s="77" t="s">
        <v>178</v>
      </c>
      <c r="C106" s="72"/>
      <c r="D106" s="73"/>
      <c r="E106" s="43" t="s">
        <v>179</v>
      </c>
      <c r="F106" s="75">
        <v>39782</v>
      </c>
      <c r="G106" s="76">
        <v>0</v>
      </c>
      <c r="H106" s="76">
        <v>39781.54</v>
      </c>
      <c r="I106" s="76">
        <f t="shared" si="1"/>
        <v>99.998843698154943</v>
      </c>
    </row>
    <row r="107" spans="2:9" s="155" customFormat="1" ht="30" customHeight="1" x14ac:dyDescent="0.25">
      <c r="B107" s="157" t="s">
        <v>145</v>
      </c>
      <c r="C107" s="160"/>
      <c r="D107" s="154"/>
      <c r="E107" s="161" t="s">
        <v>160</v>
      </c>
      <c r="F107" s="133">
        <v>39782</v>
      </c>
      <c r="G107" s="151">
        <v>0</v>
      </c>
      <c r="H107" s="151">
        <v>39781.54</v>
      </c>
      <c r="I107" s="151">
        <f t="shared" si="1"/>
        <v>99.998843698154943</v>
      </c>
    </row>
    <row r="108" spans="2:9" s="42" customFormat="1" ht="30" customHeight="1" x14ac:dyDescent="0.25">
      <c r="B108" s="82"/>
      <c r="C108" s="85"/>
      <c r="D108" s="86">
        <v>3722</v>
      </c>
      <c r="E108" s="43" t="s">
        <v>265</v>
      </c>
      <c r="F108" s="75">
        <v>39782</v>
      </c>
      <c r="G108" s="76">
        <v>0</v>
      </c>
      <c r="H108" s="76">
        <v>39781.54</v>
      </c>
      <c r="I108" s="76">
        <f t="shared" si="1"/>
        <v>99.998843698154943</v>
      </c>
    </row>
    <row r="109" spans="2:9" s="42" customFormat="1" ht="30" customHeight="1" x14ac:dyDescent="0.25">
      <c r="B109" s="77" t="s">
        <v>180</v>
      </c>
      <c r="C109" s="72"/>
      <c r="D109" s="73"/>
      <c r="E109" s="43" t="s">
        <v>181</v>
      </c>
      <c r="F109" s="75">
        <v>0</v>
      </c>
      <c r="G109" s="76">
        <v>0</v>
      </c>
      <c r="H109" s="76">
        <v>2206.9</v>
      </c>
      <c r="I109" s="76">
        <v>0</v>
      </c>
    </row>
    <row r="110" spans="2:9" s="155" customFormat="1" ht="30" customHeight="1" x14ac:dyDescent="0.25">
      <c r="B110" s="157" t="s">
        <v>145</v>
      </c>
      <c r="C110" s="160"/>
      <c r="D110" s="154"/>
      <c r="E110" s="161" t="s">
        <v>160</v>
      </c>
      <c r="F110" s="133">
        <v>2207</v>
      </c>
      <c r="G110" s="151">
        <v>0</v>
      </c>
      <c r="H110" s="151">
        <v>2206.9</v>
      </c>
      <c r="I110" s="151">
        <f t="shared" si="1"/>
        <v>99.99546896239238</v>
      </c>
    </row>
    <row r="111" spans="2:9" s="42" customFormat="1" ht="30" customHeight="1" x14ac:dyDescent="0.25">
      <c r="B111" s="82"/>
      <c r="C111" s="85">
        <v>32</v>
      </c>
      <c r="D111" s="86"/>
      <c r="E111" s="43"/>
      <c r="F111" s="75">
        <f>SUM(F112:F117)</f>
        <v>2207</v>
      </c>
      <c r="G111" s="76">
        <v>0</v>
      </c>
      <c r="H111" s="76">
        <f>SUM(H112:H117)</f>
        <v>2206.9</v>
      </c>
      <c r="I111" s="76">
        <f t="shared" si="1"/>
        <v>99.99546896239238</v>
      </c>
    </row>
    <row r="112" spans="2:9" s="42" customFormat="1" ht="30" customHeight="1" x14ac:dyDescent="0.25">
      <c r="B112" s="82"/>
      <c r="C112" s="85"/>
      <c r="D112" s="86">
        <v>3221</v>
      </c>
      <c r="E112" s="43" t="s">
        <v>281</v>
      </c>
      <c r="F112" s="75">
        <v>0</v>
      </c>
      <c r="G112" s="76">
        <v>0</v>
      </c>
      <c r="H112" s="76">
        <v>232.45</v>
      </c>
      <c r="I112" s="76">
        <v>0</v>
      </c>
    </row>
    <row r="113" spans="2:9" s="42" customFormat="1" ht="30" customHeight="1" x14ac:dyDescent="0.25">
      <c r="B113" s="82"/>
      <c r="C113" s="85"/>
      <c r="D113" s="86">
        <v>3222</v>
      </c>
      <c r="E113" s="43" t="s">
        <v>282</v>
      </c>
      <c r="F113" s="75">
        <v>232</v>
      </c>
      <c r="G113" s="76">
        <v>0</v>
      </c>
      <c r="H113" s="76">
        <v>0</v>
      </c>
      <c r="I113" s="76">
        <v>0</v>
      </c>
    </row>
    <row r="114" spans="2:9" s="42" customFormat="1" ht="30" customHeight="1" x14ac:dyDescent="0.25">
      <c r="B114" s="108"/>
      <c r="C114" s="111"/>
      <c r="D114" s="112">
        <v>3231</v>
      </c>
      <c r="E114" s="43" t="s">
        <v>283</v>
      </c>
      <c r="F114" s="75">
        <v>1487</v>
      </c>
      <c r="G114" s="76">
        <v>0</v>
      </c>
      <c r="H114" s="76">
        <v>1486.45</v>
      </c>
      <c r="I114" s="76">
        <f t="shared" si="1"/>
        <v>99.963012777404174</v>
      </c>
    </row>
    <row r="115" spans="2:9" s="42" customFormat="1" ht="30" customHeight="1" x14ac:dyDescent="0.25">
      <c r="B115" s="108"/>
      <c r="C115" s="111"/>
      <c r="D115" s="112">
        <v>3239</v>
      </c>
      <c r="E115" s="43" t="s">
        <v>284</v>
      </c>
      <c r="F115" s="75">
        <v>0</v>
      </c>
      <c r="G115" s="76">
        <v>0</v>
      </c>
      <c r="H115" s="76">
        <v>0</v>
      </c>
      <c r="I115" s="76">
        <v>0</v>
      </c>
    </row>
    <row r="116" spans="2:9" s="42" customFormat="1" ht="30" customHeight="1" x14ac:dyDescent="0.25">
      <c r="B116" s="144"/>
      <c r="C116" s="147"/>
      <c r="D116" s="148">
        <v>329</v>
      </c>
      <c r="E116" s="43" t="s">
        <v>263</v>
      </c>
      <c r="F116" s="75">
        <v>0</v>
      </c>
      <c r="G116" s="76">
        <v>0</v>
      </c>
      <c r="H116" s="76">
        <v>0</v>
      </c>
      <c r="I116" s="76">
        <v>0</v>
      </c>
    </row>
    <row r="117" spans="2:9" s="42" customFormat="1" ht="30" customHeight="1" x14ac:dyDescent="0.25">
      <c r="B117" s="108"/>
      <c r="C117" s="111"/>
      <c r="D117" s="112">
        <v>3241</v>
      </c>
      <c r="E117" s="43" t="s">
        <v>285</v>
      </c>
      <c r="F117" s="75">
        <v>488</v>
      </c>
      <c r="G117" s="76">
        <v>0</v>
      </c>
      <c r="H117" s="76">
        <v>488</v>
      </c>
      <c r="I117" s="76">
        <f t="shared" si="1"/>
        <v>100</v>
      </c>
    </row>
    <row r="118" spans="2:9" s="42" customFormat="1" ht="30" customHeight="1" x14ac:dyDescent="0.25">
      <c r="B118" s="77" t="s">
        <v>385</v>
      </c>
      <c r="C118" s="72"/>
      <c r="D118" s="73"/>
      <c r="E118" s="43" t="s">
        <v>175</v>
      </c>
      <c r="F118" s="75">
        <v>0</v>
      </c>
      <c r="G118" s="76">
        <v>0</v>
      </c>
      <c r="H118" s="76">
        <v>0</v>
      </c>
      <c r="I118" s="76">
        <v>0</v>
      </c>
    </row>
    <row r="119" spans="2:9" s="155" customFormat="1" ht="30" customHeight="1" x14ac:dyDescent="0.25">
      <c r="B119" s="157" t="s">
        <v>145</v>
      </c>
      <c r="C119" s="160"/>
      <c r="D119" s="154"/>
      <c r="E119" s="161" t="s">
        <v>160</v>
      </c>
      <c r="F119" s="133">
        <v>2113</v>
      </c>
      <c r="G119" s="151">
        <v>0</v>
      </c>
      <c r="H119" s="151">
        <v>0</v>
      </c>
      <c r="I119" s="151">
        <v>0</v>
      </c>
    </row>
    <row r="120" spans="2:9" s="42" customFormat="1" ht="30" customHeight="1" x14ac:dyDescent="0.25">
      <c r="B120" s="82"/>
      <c r="C120" s="85"/>
      <c r="D120" s="86">
        <v>451</v>
      </c>
      <c r="E120" s="43" t="s">
        <v>264</v>
      </c>
      <c r="F120" s="75">
        <v>2113</v>
      </c>
      <c r="G120" s="76">
        <v>0</v>
      </c>
      <c r="H120" s="76">
        <v>0</v>
      </c>
      <c r="I120" s="76">
        <v>0</v>
      </c>
    </row>
    <row r="121" spans="2:9" s="42" customFormat="1" ht="30" customHeight="1" x14ac:dyDescent="0.25">
      <c r="B121" s="77" t="s">
        <v>182</v>
      </c>
      <c r="C121" s="72"/>
      <c r="D121" s="73"/>
      <c r="E121" s="43" t="s">
        <v>183</v>
      </c>
      <c r="F121" s="75">
        <v>0</v>
      </c>
      <c r="G121" s="76">
        <v>0</v>
      </c>
      <c r="H121" s="76">
        <v>1146.76</v>
      </c>
      <c r="I121" s="76">
        <v>0</v>
      </c>
    </row>
    <row r="122" spans="2:9" s="155" customFormat="1" ht="30" customHeight="1" x14ac:dyDescent="0.25">
      <c r="B122" s="157" t="s">
        <v>149</v>
      </c>
      <c r="C122" s="160"/>
      <c r="D122" s="154"/>
      <c r="E122" s="161" t="s">
        <v>170</v>
      </c>
      <c r="F122" s="133">
        <v>1042</v>
      </c>
      <c r="G122" s="151">
        <v>0</v>
      </c>
      <c r="H122" s="151">
        <v>1146.76</v>
      </c>
      <c r="I122" s="151">
        <f t="shared" si="1"/>
        <v>110.05374280230326</v>
      </c>
    </row>
    <row r="123" spans="2:9" s="42" customFormat="1" ht="30" customHeight="1" x14ac:dyDescent="0.25">
      <c r="B123" s="82"/>
      <c r="C123" s="85"/>
      <c r="D123" s="86">
        <v>4241</v>
      </c>
      <c r="E123" s="43" t="s">
        <v>266</v>
      </c>
      <c r="F123" s="75">
        <v>1042</v>
      </c>
      <c r="G123" s="76">
        <v>0</v>
      </c>
      <c r="H123" s="76">
        <v>1146.76</v>
      </c>
      <c r="I123" s="76">
        <f t="shared" si="1"/>
        <v>110.05374280230326</v>
      </c>
    </row>
    <row r="124" spans="2:9" s="42" customFormat="1" ht="30" customHeight="1" x14ac:dyDescent="0.25">
      <c r="B124" s="77" t="s">
        <v>184</v>
      </c>
      <c r="C124" s="72"/>
      <c r="D124" s="73"/>
      <c r="E124" s="43" t="s">
        <v>185</v>
      </c>
      <c r="F124" s="75">
        <v>0</v>
      </c>
      <c r="G124" s="76">
        <v>0</v>
      </c>
      <c r="H124" s="76">
        <f>SUM(H125)</f>
        <v>155878.85999999999</v>
      </c>
      <c r="I124" s="76">
        <v>0</v>
      </c>
    </row>
    <row r="125" spans="2:9" s="155" customFormat="1" ht="30" customHeight="1" x14ac:dyDescent="0.25">
      <c r="B125" s="157" t="s">
        <v>149</v>
      </c>
      <c r="C125" s="160"/>
      <c r="D125" s="154"/>
      <c r="E125" s="161" t="s">
        <v>170</v>
      </c>
      <c r="F125" s="133">
        <f>SUM(F126+F135+F137)</f>
        <v>115145</v>
      </c>
      <c r="G125" s="151">
        <v>0</v>
      </c>
      <c r="H125" s="151">
        <f>SUM(H126+H135+H137)</f>
        <v>155878.85999999999</v>
      </c>
      <c r="I125" s="151">
        <f t="shared" si="1"/>
        <v>135.37614312388726</v>
      </c>
    </row>
    <row r="126" spans="2:9" s="42" customFormat="1" ht="30" customHeight="1" x14ac:dyDescent="0.25">
      <c r="B126" s="108"/>
      <c r="C126" s="111">
        <v>32</v>
      </c>
      <c r="D126" s="112"/>
      <c r="E126" s="43"/>
      <c r="F126" s="75">
        <f>SUM(F127:F134)</f>
        <v>89100</v>
      </c>
      <c r="G126" s="76">
        <v>0</v>
      </c>
      <c r="H126" s="76">
        <f>SUM(H127:H134)</f>
        <v>118896.8</v>
      </c>
      <c r="I126" s="76">
        <f t="shared" si="1"/>
        <v>133.44197530864196</v>
      </c>
    </row>
    <row r="127" spans="2:9" s="42" customFormat="1" ht="30" customHeight="1" x14ac:dyDescent="0.25">
      <c r="B127" s="163"/>
      <c r="C127" s="164"/>
      <c r="D127" s="165">
        <v>3221</v>
      </c>
      <c r="E127" s="43" t="s">
        <v>281</v>
      </c>
      <c r="F127" s="75">
        <v>0</v>
      </c>
      <c r="G127" s="76">
        <v>0</v>
      </c>
      <c r="H127" s="76">
        <v>477.14</v>
      </c>
      <c r="I127" s="76">
        <v>0</v>
      </c>
    </row>
    <row r="128" spans="2:9" s="42" customFormat="1" ht="30" customHeight="1" x14ac:dyDescent="0.25">
      <c r="B128" s="82"/>
      <c r="C128" s="85"/>
      <c r="D128" s="86">
        <v>3222</v>
      </c>
      <c r="E128" s="43" t="s">
        <v>260</v>
      </c>
      <c r="F128" s="75">
        <v>76000</v>
      </c>
      <c r="G128" s="76">
        <v>0</v>
      </c>
      <c r="H128" s="76">
        <v>116694.35</v>
      </c>
      <c r="I128" s="76">
        <f t="shared" si="1"/>
        <v>153.54519736842107</v>
      </c>
    </row>
    <row r="129" spans="2:9" s="42" customFormat="1" ht="30" customHeight="1" x14ac:dyDescent="0.25">
      <c r="B129" s="163"/>
      <c r="C129" s="164"/>
      <c r="D129" s="165">
        <v>3223</v>
      </c>
      <c r="E129" s="43" t="s">
        <v>310</v>
      </c>
      <c r="F129" s="75">
        <v>0</v>
      </c>
      <c r="G129" s="76">
        <v>0</v>
      </c>
      <c r="H129" s="76">
        <v>29.99</v>
      </c>
      <c r="I129" s="76">
        <v>0</v>
      </c>
    </row>
    <row r="130" spans="2:9" s="42" customFormat="1" ht="30" customHeight="1" x14ac:dyDescent="0.25">
      <c r="B130" s="163"/>
      <c r="C130" s="164"/>
      <c r="D130" s="165">
        <v>3231</v>
      </c>
      <c r="E130" s="43" t="s">
        <v>313</v>
      </c>
      <c r="F130" s="75">
        <v>0</v>
      </c>
      <c r="G130" s="76">
        <v>0</v>
      </c>
      <c r="H130" s="76">
        <v>1057.6199999999999</v>
      </c>
      <c r="I130" s="76">
        <v>0</v>
      </c>
    </row>
    <row r="131" spans="2:9" s="42" customFormat="1" ht="30" customHeight="1" x14ac:dyDescent="0.25">
      <c r="B131" s="163"/>
      <c r="C131" s="164"/>
      <c r="D131" s="165">
        <v>3238</v>
      </c>
      <c r="E131" s="43" t="s">
        <v>318</v>
      </c>
      <c r="F131" s="75">
        <v>0</v>
      </c>
      <c r="G131" s="76">
        <v>0</v>
      </c>
      <c r="H131" s="76">
        <v>293.54000000000002</v>
      </c>
      <c r="I131" s="76">
        <v>0</v>
      </c>
    </row>
    <row r="132" spans="2:9" s="42" customFormat="1" ht="30" customHeight="1" x14ac:dyDescent="0.25">
      <c r="B132" s="82"/>
      <c r="C132" s="85"/>
      <c r="D132" s="86">
        <v>3239</v>
      </c>
      <c r="E132" s="43" t="s">
        <v>261</v>
      </c>
      <c r="F132" s="75">
        <v>11100</v>
      </c>
      <c r="G132" s="76">
        <v>0</v>
      </c>
      <c r="H132" s="76">
        <v>32.28</v>
      </c>
      <c r="I132" s="76">
        <f t="shared" si="1"/>
        <v>0.29081081081081084</v>
      </c>
    </row>
    <row r="133" spans="2:9" s="42" customFormat="1" ht="30" customHeight="1" x14ac:dyDescent="0.25">
      <c r="B133" s="163"/>
      <c r="C133" s="164"/>
      <c r="D133" s="165">
        <v>3295</v>
      </c>
      <c r="E133" s="43" t="s">
        <v>329</v>
      </c>
      <c r="F133" s="75">
        <v>0</v>
      </c>
      <c r="G133" s="76">
        <v>0</v>
      </c>
      <c r="H133" s="76">
        <v>115.64</v>
      </c>
      <c r="I133" s="76">
        <v>0</v>
      </c>
    </row>
    <row r="134" spans="2:9" s="42" customFormat="1" ht="30" customHeight="1" x14ac:dyDescent="0.25">
      <c r="B134" s="82"/>
      <c r="C134" s="85"/>
      <c r="D134" s="86">
        <v>3299</v>
      </c>
      <c r="E134" s="43" t="s">
        <v>263</v>
      </c>
      <c r="F134" s="75">
        <v>2000</v>
      </c>
      <c r="G134" s="76">
        <v>0</v>
      </c>
      <c r="H134" s="76">
        <v>196.24</v>
      </c>
      <c r="I134" s="76">
        <f t="shared" si="1"/>
        <v>9.8119999999999994</v>
      </c>
    </row>
    <row r="135" spans="2:9" s="42" customFormat="1" ht="30" customHeight="1" x14ac:dyDescent="0.25">
      <c r="B135" s="108"/>
      <c r="C135" s="111">
        <v>37</v>
      </c>
      <c r="D135" s="112"/>
      <c r="E135" s="43"/>
      <c r="F135" s="75">
        <v>24945</v>
      </c>
      <c r="G135" s="76">
        <v>0</v>
      </c>
      <c r="H135" s="76">
        <v>26832.63</v>
      </c>
      <c r="I135" s="76">
        <f t="shared" si="1"/>
        <v>107.56716776909201</v>
      </c>
    </row>
    <row r="136" spans="2:9" s="42" customFormat="1" ht="30" customHeight="1" x14ac:dyDescent="0.25">
      <c r="B136" s="82"/>
      <c r="C136" s="85"/>
      <c r="D136" s="86">
        <v>3722</v>
      </c>
      <c r="E136" s="43" t="s">
        <v>265</v>
      </c>
      <c r="F136" s="75">
        <v>24945</v>
      </c>
      <c r="G136" s="76">
        <v>0</v>
      </c>
      <c r="H136" s="76">
        <v>26832.63</v>
      </c>
      <c r="I136" s="76">
        <f t="shared" si="1"/>
        <v>107.56716776909201</v>
      </c>
    </row>
    <row r="137" spans="2:9" s="42" customFormat="1" ht="30" customHeight="1" x14ac:dyDescent="0.25">
      <c r="B137" s="108"/>
      <c r="C137" s="111">
        <v>42</v>
      </c>
      <c r="D137" s="112"/>
      <c r="E137" s="43"/>
      <c r="F137" s="75">
        <f>SUM(F138:F140)</f>
        <v>1100</v>
      </c>
      <c r="G137" s="76">
        <v>0</v>
      </c>
      <c r="H137" s="76">
        <v>10149.43</v>
      </c>
      <c r="I137" s="76">
        <f t="shared" si="1"/>
        <v>922.6754545454545</v>
      </c>
    </row>
    <row r="138" spans="2:9" s="42" customFormat="1" ht="30" customHeight="1" x14ac:dyDescent="0.25">
      <c r="B138" s="82"/>
      <c r="C138" s="85"/>
      <c r="D138" s="86">
        <v>4221</v>
      </c>
      <c r="E138" s="43" t="s">
        <v>267</v>
      </c>
      <c r="F138" s="75">
        <v>1100</v>
      </c>
      <c r="G138" s="76">
        <v>0</v>
      </c>
      <c r="H138" s="76">
        <v>1286</v>
      </c>
      <c r="I138" s="76">
        <f t="shared" si="1"/>
        <v>116.90909090909092</v>
      </c>
    </row>
    <row r="139" spans="2:9" s="42" customFormat="1" ht="30" customHeight="1" x14ac:dyDescent="0.25">
      <c r="B139" s="163"/>
      <c r="C139" s="164"/>
      <c r="D139" s="165">
        <v>4223</v>
      </c>
      <c r="E139" s="43" t="s">
        <v>381</v>
      </c>
      <c r="F139" s="75">
        <v>0</v>
      </c>
      <c r="G139" s="76">
        <v>0</v>
      </c>
      <c r="H139" s="76">
        <v>8611.5499999999993</v>
      </c>
      <c r="I139" s="76">
        <v>0</v>
      </c>
    </row>
    <row r="140" spans="2:9" s="42" customFormat="1" ht="30" customHeight="1" x14ac:dyDescent="0.25">
      <c r="B140" s="163"/>
      <c r="C140" s="164"/>
      <c r="D140" s="165">
        <v>4227</v>
      </c>
      <c r="E140" s="43" t="s">
        <v>382</v>
      </c>
      <c r="F140" s="75">
        <v>0</v>
      </c>
      <c r="G140" s="76">
        <v>0</v>
      </c>
      <c r="H140" s="76">
        <v>251.88</v>
      </c>
      <c r="I140" s="76">
        <v>0</v>
      </c>
    </row>
    <row r="141" spans="2:9" s="42" customFormat="1" ht="30" customHeight="1" x14ac:dyDescent="0.25">
      <c r="B141" s="77" t="s">
        <v>186</v>
      </c>
      <c r="C141" s="72"/>
      <c r="D141" s="73"/>
      <c r="E141" s="43" t="s">
        <v>187</v>
      </c>
      <c r="F141" s="75">
        <f>SUM(F142+F145)</f>
        <v>2160</v>
      </c>
      <c r="G141" s="76">
        <v>0</v>
      </c>
      <c r="H141" s="76">
        <v>0</v>
      </c>
      <c r="I141" s="76">
        <f t="shared" si="1"/>
        <v>0</v>
      </c>
    </row>
    <row r="142" spans="2:9" s="155" customFormat="1" ht="30" customHeight="1" x14ac:dyDescent="0.25">
      <c r="B142" s="157" t="s">
        <v>154</v>
      </c>
      <c r="C142" s="160"/>
      <c r="D142" s="154"/>
      <c r="E142" s="161" t="s">
        <v>188</v>
      </c>
      <c r="F142" s="133">
        <f>SUM(F143:F144)</f>
        <v>2010</v>
      </c>
      <c r="G142" s="151">
        <v>0</v>
      </c>
      <c r="H142" s="151">
        <v>0</v>
      </c>
      <c r="I142" s="151">
        <f t="shared" si="1"/>
        <v>0</v>
      </c>
    </row>
    <row r="143" spans="2:9" s="42" customFormat="1" ht="30" customHeight="1" x14ac:dyDescent="0.25">
      <c r="B143" s="82"/>
      <c r="C143" s="85"/>
      <c r="D143" s="86">
        <v>3222</v>
      </c>
      <c r="E143" s="43" t="s">
        <v>260</v>
      </c>
      <c r="F143" s="75">
        <v>1110</v>
      </c>
      <c r="G143" s="76">
        <v>0</v>
      </c>
      <c r="H143" s="76">
        <v>0</v>
      </c>
      <c r="I143" s="76">
        <f t="shared" si="1"/>
        <v>0</v>
      </c>
    </row>
    <row r="144" spans="2:9" s="42" customFormat="1" ht="30" customHeight="1" x14ac:dyDescent="0.25">
      <c r="B144" s="82"/>
      <c r="C144" s="85"/>
      <c r="D144" s="86">
        <v>3239</v>
      </c>
      <c r="E144" s="43" t="s">
        <v>261</v>
      </c>
      <c r="F144" s="75">
        <v>900</v>
      </c>
      <c r="G144" s="76">
        <v>0</v>
      </c>
      <c r="H144" s="76">
        <v>0</v>
      </c>
      <c r="I144" s="76">
        <f t="shared" si="1"/>
        <v>0</v>
      </c>
    </row>
    <row r="145" spans="2:9" s="155" customFormat="1" ht="30" customHeight="1" x14ac:dyDescent="0.25">
      <c r="B145" s="157" t="s">
        <v>155</v>
      </c>
      <c r="C145" s="160"/>
      <c r="D145" s="154"/>
      <c r="E145" s="161" t="s">
        <v>189</v>
      </c>
      <c r="F145" s="133">
        <f>SUM(F146+F148)</f>
        <v>150</v>
      </c>
      <c r="G145" s="151">
        <v>0</v>
      </c>
      <c r="H145" s="151">
        <v>0</v>
      </c>
      <c r="I145" s="151">
        <f t="shared" si="1"/>
        <v>0</v>
      </c>
    </row>
    <row r="146" spans="2:9" s="42" customFormat="1" ht="30" customHeight="1" x14ac:dyDescent="0.25">
      <c r="B146" s="108"/>
      <c r="C146" s="111">
        <v>32</v>
      </c>
      <c r="D146" s="112"/>
      <c r="E146" s="43"/>
      <c r="F146" s="75">
        <v>150</v>
      </c>
      <c r="G146" s="76">
        <v>0</v>
      </c>
      <c r="H146" s="76">
        <v>0</v>
      </c>
      <c r="I146" s="76">
        <f t="shared" si="1"/>
        <v>0</v>
      </c>
    </row>
    <row r="147" spans="2:9" s="42" customFormat="1" ht="30" customHeight="1" x14ac:dyDescent="0.25">
      <c r="B147" s="82"/>
      <c r="C147" s="85"/>
      <c r="D147" s="86">
        <v>3299</v>
      </c>
      <c r="E147" s="43" t="s">
        <v>263</v>
      </c>
      <c r="F147" s="75">
        <v>150</v>
      </c>
      <c r="G147" s="76">
        <v>0</v>
      </c>
      <c r="H147" s="76">
        <v>0</v>
      </c>
      <c r="I147" s="76">
        <f t="shared" si="1"/>
        <v>0</v>
      </c>
    </row>
    <row r="148" spans="2:9" s="42" customFormat="1" ht="30" customHeight="1" x14ac:dyDescent="0.25">
      <c r="B148" s="108"/>
      <c r="C148" s="111">
        <v>42</v>
      </c>
      <c r="D148" s="112"/>
      <c r="E148" s="43"/>
      <c r="F148" s="75">
        <v>0</v>
      </c>
      <c r="G148" s="76">
        <v>0</v>
      </c>
      <c r="H148" s="76">
        <v>0</v>
      </c>
      <c r="I148" s="76">
        <v>0</v>
      </c>
    </row>
    <row r="149" spans="2:9" s="42" customFormat="1" ht="30" customHeight="1" x14ac:dyDescent="0.25">
      <c r="B149" s="82"/>
      <c r="C149" s="85"/>
      <c r="D149" s="86">
        <v>4222</v>
      </c>
      <c r="E149" s="43" t="s">
        <v>267</v>
      </c>
      <c r="F149" s="75">
        <v>0</v>
      </c>
      <c r="G149" s="76">
        <v>0</v>
      </c>
      <c r="H149" s="76">
        <v>0</v>
      </c>
      <c r="I149" s="76">
        <v>0</v>
      </c>
    </row>
    <row r="150" spans="2:9" s="42" customFormat="1" ht="30" customHeight="1" x14ac:dyDescent="0.25">
      <c r="B150" s="82"/>
      <c r="C150" s="85"/>
      <c r="D150" s="86">
        <v>4241</v>
      </c>
      <c r="E150" s="43" t="s">
        <v>266</v>
      </c>
      <c r="F150" s="75">
        <v>0</v>
      </c>
      <c r="G150" s="76">
        <v>0</v>
      </c>
      <c r="H150" s="76">
        <v>0</v>
      </c>
      <c r="I150" s="76">
        <v>0</v>
      </c>
    </row>
    <row r="151" spans="2:9" s="42" customFormat="1" ht="30" customHeight="1" x14ac:dyDescent="0.25">
      <c r="B151" s="77" t="s">
        <v>190</v>
      </c>
      <c r="C151" s="72"/>
      <c r="D151" s="73"/>
      <c r="E151" s="43" t="s">
        <v>191</v>
      </c>
      <c r="F151" s="75">
        <v>0</v>
      </c>
      <c r="G151" s="76">
        <v>0</v>
      </c>
      <c r="H151" s="76">
        <v>0</v>
      </c>
      <c r="I151" s="76">
        <v>0</v>
      </c>
    </row>
    <row r="152" spans="2:9" s="155" customFormat="1" ht="30" customHeight="1" x14ac:dyDescent="0.25">
      <c r="B152" s="157" t="s">
        <v>192</v>
      </c>
      <c r="C152" s="160"/>
      <c r="D152" s="154"/>
      <c r="E152" s="161" t="s">
        <v>193</v>
      </c>
      <c r="F152" s="133">
        <f>SUM(F153:F160)</f>
        <v>6056</v>
      </c>
      <c r="G152" s="151">
        <v>0</v>
      </c>
      <c r="H152" s="151">
        <f>SUM(H153:H160)</f>
        <v>13551.64</v>
      </c>
      <c r="I152" s="151">
        <f t="shared" ref="I149:I171" si="2">H152/F152*100</f>
        <v>223.77212681638045</v>
      </c>
    </row>
    <row r="153" spans="2:9" s="156" customFormat="1" ht="30" customHeight="1" x14ac:dyDescent="0.25">
      <c r="B153" s="163"/>
      <c r="C153" s="164"/>
      <c r="D153" s="165">
        <v>3221</v>
      </c>
      <c r="E153" s="43" t="s">
        <v>281</v>
      </c>
      <c r="F153" s="75">
        <v>0</v>
      </c>
      <c r="G153" s="76">
        <v>0</v>
      </c>
      <c r="H153" s="76">
        <v>946.27</v>
      </c>
      <c r="I153" s="76">
        <v>0</v>
      </c>
    </row>
    <row r="154" spans="2:9" s="42" customFormat="1" ht="30" customHeight="1" x14ac:dyDescent="0.25">
      <c r="B154" s="82"/>
      <c r="C154" s="85"/>
      <c r="D154" s="86">
        <v>3222</v>
      </c>
      <c r="E154" s="43" t="s">
        <v>286</v>
      </c>
      <c r="F154" s="75">
        <v>3700</v>
      </c>
      <c r="G154" s="76">
        <v>0</v>
      </c>
      <c r="H154" s="76">
        <v>62.7</v>
      </c>
      <c r="I154" s="76">
        <f t="shared" si="2"/>
        <v>1.6945945945945946</v>
      </c>
    </row>
    <row r="155" spans="2:9" s="42" customFormat="1" ht="30" customHeight="1" x14ac:dyDescent="0.25">
      <c r="B155" s="163"/>
      <c r="C155" s="164"/>
      <c r="D155" s="165">
        <v>3223</v>
      </c>
      <c r="E155" s="43" t="s">
        <v>310</v>
      </c>
      <c r="F155" s="75">
        <v>0</v>
      </c>
      <c r="G155" s="76">
        <v>0</v>
      </c>
      <c r="H155" s="76">
        <v>5607.87</v>
      </c>
      <c r="I155" s="76">
        <v>0</v>
      </c>
    </row>
    <row r="156" spans="2:9" s="42" customFormat="1" ht="30" customHeight="1" x14ac:dyDescent="0.25">
      <c r="B156" s="163"/>
      <c r="C156" s="164"/>
      <c r="D156" s="165">
        <v>3224</v>
      </c>
      <c r="E156" s="43" t="s">
        <v>383</v>
      </c>
      <c r="F156" s="75">
        <v>0</v>
      </c>
      <c r="G156" s="76">
        <v>0</v>
      </c>
      <c r="H156" s="76">
        <v>145.11000000000001</v>
      </c>
      <c r="I156" s="76">
        <v>0</v>
      </c>
    </row>
    <row r="157" spans="2:9" s="42" customFormat="1" ht="30" customHeight="1" x14ac:dyDescent="0.25">
      <c r="B157" s="82"/>
      <c r="C157" s="85"/>
      <c r="D157" s="86">
        <v>3231</v>
      </c>
      <c r="E157" s="43" t="s">
        <v>313</v>
      </c>
      <c r="F157" s="75">
        <v>426</v>
      </c>
      <c r="G157" s="76">
        <v>0</v>
      </c>
      <c r="H157" s="76">
        <v>1979.46</v>
      </c>
      <c r="I157" s="76">
        <f t="shared" si="2"/>
        <v>464.66197183098592</v>
      </c>
    </row>
    <row r="158" spans="2:9" s="42" customFormat="1" ht="30" customHeight="1" x14ac:dyDescent="0.25">
      <c r="B158" s="82"/>
      <c r="C158" s="85"/>
      <c r="D158" s="86">
        <v>3234</v>
      </c>
      <c r="E158" s="43" t="s">
        <v>315</v>
      </c>
      <c r="F158" s="75">
        <v>0</v>
      </c>
      <c r="G158" s="76">
        <v>0</v>
      </c>
      <c r="H158" s="76">
        <v>2587.0300000000002</v>
      </c>
      <c r="I158" s="76">
        <v>0</v>
      </c>
    </row>
    <row r="159" spans="2:9" s="42" customFormat="1" ht="30" customHeight="1" x14ac:dyDescent="0.25">
      <c r="B159" s="163"/>
      <c r="C159" s="164"/>
      <c r="D159" s="165">
        <v>3294</v>
      </c>
      <c r="E159" s="43" t="s">
        <v>321</v>
      </c>
      <c r="F159" s="75">
        <v>1930</v>
      </c>
      <c r="G159" s="76">
        <v>0</v>
      </c>
      <c r="H159" s="76">
        <v>110</v>
      </c>
      <c r="I159" s="76">
        <v>0</v>
      </c>
    </row>
    <row r="160" spans="2:9" s="42" customFormat="1" ht="30" customHeight="1" x14ac:dyDescent="0.25">
      <c r="B160" s="144"/>
      <c r="C160" s="147"/>
      <c r="D160" s="148">
        <v>451</v>
      </c>
      <c r="E160" s="43" t="s">
        <v>264</v>
      </c>
      <c r="F160" s="75">
        <v>0</v>
      </c>
      <c r="G160" s="76">
        <v>0</v>
      </c>
      <c r="H160" s="76">
        <v>2113.1999999999998</v>
      </c>
      <c r="I160" s="76">
        <v>0</v>
      </c>
    </row>
    <row r="161" spans="2:9" s="155" customFormat="1" ht="30" customHeight="1" x14ac:dyDescent="0.25">
      <c r="B161" s="157" t="s">
        <v>194</v>
      </c>
      <c r="C161" s="160"/>
      <c r="D161" s="154"/>
      <c r="E161" s="161" t="s">
        <v>195</v>
      </c>
      <c r="F161" s="133">
        <v>0</v>
      </c>
      <c r="G161" s="151">
        <v>0</v>
      </c>
      <c r="H161" s="151">
        <v>0</v>
      </c>
      <c r="I161" s="151">
        <v>0</v>
      </c>
    </row>
    <row r="162" spans="2:9" s="42" customFormat="1" ht="30" customHeight="1" x14ac:dyDescent="0.25">
      <c r="B162" s="82"/>
      <c r="C162" s="85"/>
      <c r="D162" s="86">
        <v>3211</v>
      </c>
      <c r="E162" s="43" t="s">
        <v>268</v>
      </c>
      <c r="F162" s="75">
        <v>0</v>
      </c>
      <c r="G162" s="76">
        <v>0</v>
      </c>
      <c r="H162" s="76">
        <v>0</v>
      </c>
      <c r="I162" s="76">
        <v>0</v>
      </c>
    </row>
    <row r="163" spans="2:9" s="42" customFormat="1" ht="30" customHeight="1" x14ac:dyDescent="0.25">
      <c r="B163" s="82"/>
      <c r="C163" s="85"/>
      <c r="D163" s="86">
        <v>3239</v>
      </c>
      <c r="E163" s="43" t="s">
        <v>261</v>
      </c>
      <c r="F163" s="75">
        <v>0</v>
      </c>
      <c r="G163" s="76">
        <v>0</v>
      </c>
      <c r="H163" s="76">
        <v>0</v>
      </c>
      <c r="I163" s="76">
        <v>0</v>
      </c>
    </row>
    <row r="164" spans="2:9" s="42" customFormat="1" ht="30" customHeight="1" x14ac:dyDescent="0.25">
      <c r="B164" s="82"/>
      <c r="C164" s="85"/>
      <c r="D164" s="86">
        <v>3299</v>
      </c>
      <c r="E164" s="43" t="s">
        <v>263</v>
      </c>
      <c r="F164" s="75">
        <v>0</v>
      </c>
      <c r="G164" s="76">
        <v>0</v>
      </c>
      <c r="H164" s="76">
        <v>0</v>
      </c>
      <c r="I164" s="76">
        <v>0</v>
      </c>
    </row>
    <row r="165" spans="2:9" s="42" customFormat="1" ht="30" customHeight="1" x14ac:dyDescent="0.25">
      <c r="B165" s="77" t="s">
        <v>196</v>
      </c>
      <c r="C165" s="72"/>
      <c r="D165" s="73"/>
      <c r="E165" s="43" t="s">
        <v>197</v>
      </c>
      <c r="F165" s="75">
        <v>0</v>
      </c>
      <c r="G165" s="76">
        <v>0</v>
      </c>
      <c r="H165" s="76">
        <v>5643.98</v>
      </c>
      <c r="I165" s="76">
        <v>0</v>
      </c>
    </row>
    <row r="166" spans="2:9" s="155" customFormat="1" ht="30" customHeight="1" x14ac:dyDescent="0.25">
      <c r="B166" s="157" t="s">
        <v>149</v>
      </c>
      <c r="C166" s="160"/>
      <c r="D166" s="154"/>
      <c r="E166" s="161" t="s">
        <v>170</v>
      </c>
      <c r="F166" s="133">
        <v>110000</v>
      </c>
      <c r="G166" s="151">
        <v>0</v>
      </c>
      <c r="H166" s="151">
        <v>864.87</v>
      </c>
      <c r="I166" s="151">
        <v>0</v>
      </c>
    </row>
    <row r="167" spans="2:9" s="156" customFormat="1" ht="30" customHeight="1" x14ac:dyDescent="0.25">
      <c r="B167" s="166"/>
      <c r="C167" s="167"/>
      <c r="D167" s="168">
        <v>3222</v>
      </c>
      <c r="E167" s="43" t="s">
        <v>384</v>
      </c>
      <c r="F167" s="75">
        <v>110000</v>
      </c>
      <c r="G167" s="76">
        <v>0</v>
      </c>
      <c r="H167" s="76">
        <v>0</v>
      </c>
      <c r="I167" s="76">
        <v>0</v>
      </c>
    </row>
    <row r="168" spans="2:9" s="42" customFormat="1" ht="30" customHeight="1" x14ac:dyDescent="0.25">
      <c r="B168" s="82"/>
      <c r="C168" s="85"/>
      <c r="D168" s="86">
        <v>3225</v>
      </c>
      <c r="E168" s="43" t="s">
        <v>312</v>
      </c>
      <c r="F168" s="75">
        <v>0</v>
      </c>
      <c r="G168" s="76">
        <v>0</v>
      </c>
      <c r="H168" s="76">
        <v>864.87</v>
      </c>
      <c r="I168" s="76">
        <v>0</v>
      </c>
    </row>
    <row r="169" spans="2:9" s="42" customFormat="1" ht="30" customHeight="1" x14ac:dyDescent="0.25">
      <c r="B169" s="77" t="s">
        <v>198</v>
      </c>
      <c r="C169" s="72"/>
      <c r="D169" s="73"/>
      <c r="E169" s="43" t="s">
        <v>199</v>
      </c>
      <c r="F169" s="75">
        <v>1286</v>
      </c>
      <c r="G169" s="76">
        <v>0</v>
      </c>
      <c r="H169" s="76">
        <v>1285.67</v>
      </c>
      <c r="I169" s="76">
        <f t="shared" si="2"/>
        <v>99.97433903576983</v>
      </c>
    </row>
    <row r="170" spans="2:9" s="155" customFormat="1" ht="30" customHeight="1" x14ac:dyDescent="0.25">
      <c r="B170" s="157" t="s">
        <v>149</v>
      </c>
      <c r="C170" s="160"/>
      <c r="D170" s="154"/>
      <c r="E170" s="161" t="s">
        <v>170</v>
      </c>
      <c r="F170" s="133">
        <v>1286</v>
      </c>
      <c r="G170" s="151">
        <v>0</v>
      </c>
      <c r="H170" s="151">
        <v>1285.67</v>
      </c>
      <c r="I170" s="151">
        <f t="shared" si="2"/>
        <v>99.97433903576983</v>
      </c>
    </row>
    <row r="171" spans="2:9" s="42" customFormat="1" ht="30" customHeight="1" x14ac:dyDescent="0.25">
      <c r="B171" s="100"/>
      <c r="C171" s="101">
        <v>3812</v>
      </c>
      <c r="D171" s="101"/>
      <c r="E171" s="102" t="s">
        <v>287</v>
      </c>
      <c r="F171" s="103">
        <v>1286</v>
      </c>
      <c r="G171" s="103">
        <v>0</v>
      </c>
      <c r="H171" s="103">
        <v>1285.67</v>
      </c>
      <c r="I171" s="76">
        <f t="shared" si="2"/>
        <v>99.97433903576983</v>
      </c>
    </row>
    <row r="172" spans="2:9" x14ac:dyDescent="0.25">
      <c r="F172" s="169"/>
    </row>
  </sheetData>
  <mergeCells count="16">
    <mergeCell ref="B52:D52"/>
    <mergeCell ref="B79:D79"/>
    <mergeCell ref="B91:D91"/>
    <mergeCell ref="B100:D100"/>
    <mergeCell ref="B45:D45"/>
    <mergeCell ref="B13:D13"/>
    <mergeCell ref="B14:D14"/>
    <mergeCell ref="B22:D22"/>
    <mergeCell ref="B44:D44"/>
    <mergeCell ref="B2:I2"/>
    <mergeCell ref="B15:D15"/>
    <mergeCell ref="B43:D43"/>
    <mergeCell ref="B4:I4"/>
    <mergeCell ref="B6:E6"/>
    <mergeCell ref="B7:E7"/>
    <mergeCell ref="B8:D8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2025-03-26T10:07:25Z</cp:lastPrinted>
  <dcterms:created xsi:type="dcterms:W3CDTF">2022-08-12T12:51:27Z</dcterms:created>
  <dcterms:modified xsi:type="dcterms:W3CDTF">2025-03-26T12:43:09Z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