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ka\Desktop\SLAVICA\IZVRŠENJE FINANCIJSKOG PLANA\2023\I-XII\"/>
    </mc:Choice>
  </mc:AlternateContent>
  <bookViews>
    <workbookView xWindow="0" yWindow="0" windowWidth="20490" windowHeight="705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  <c r="G15" i="1"/>
  <c r="F46" i="8" l="1"/>
  <c r="C46" i="8"/>
  <c r="F8" i="7"/>
  <c r="F6" i="11"/>
  <c r="F6" i="8"/>
  <c r="D6" i="11"/>
  <c r="C6" i="11"/>
  <c r="D6" i="8"/>
  <c r="H14" i="7"/>
  <c r="H8" i="7" s="1"/>
  <c r="I43" i="7"/>
  <c r="I42" i="7"/>
  <c r="I41" i="7"/>
  <c r="I40" i="7"/>
  <c r="I35" i="7"/>
  <c r="I33" i="7"/>
  <c r="I25" i="7"/>
  <c r="I23" i="7"/>
  <c r="I19" i="7"/>
  <c r="I18" i="7"/>
  <c r="I17" i="7"/>
  <c r="I13" i="7"/>
  <c r="I11" i="7"/>
  <c r="I9" i="7"/>
  <c r="H51" i="11"/>
  <c r="H47" i="11"/>
  <c r="H39" i="11"/>
  <c r="H36" i="11"/>
  <c r="H32" i="11"/>
  <c r="H28" i="11"/>
  <c r="H24" i="11"/>
  <c r="H20" i="11"/>
  <c r="H16" i="11"/>
  <c r="H12" i="11"/>
  <c r="H8" i="11"/>
  <c r="G51" i="11"/>
  <c r="G28" i="11"/>
  <c r="G24" i="11"/>
  <c r="G20" i="11"/>
  <c r="G16" i="11"/>
  <c r="G12" i="11"/>
  <c r="I8" i="7" l="1"/>
  <c r="G6" i="11"/>
  <c r="H6" i="11"/>
  <c r="I14" i="7"/>
  <c r="D46" i="8"/>
  <c r="H37" i="8"/>
  <c r="H36" i="8"/>
  <c r="H32" i="8"/>
  <c r="H9" i="8"/>
  <c r="C6" i="8" l="1"/>
  <c r="L99" i="3"/>
  <c r="L97" i="3"/>
  <c r="L94" i="3"/>
  <c r="L91" i="3"/>
  <c r="L89" i="3"/>
  <c r="L88" i="3"/>
  <c r="L85" i="3"/>
  <c r="L84" i="3"/>
  <c r="L80" i="3"/>
  <c r="L77" i="3"/>
  <c r="L76" i="3"/>
  <c r="L75" i="3"/>
  <c r="L74" i="3"/>
  <c r="L73" i="3"/>
  <c r="L65" i="3"/>
  <c r="L59" i="3"/>
  <c r="L54" i="3"/>
  <c r="L53" i="3"/>
  <c r="L50" i="3"/>
  <c r="L49" i="3"/>
  <c r="L45" i="3"/>
  <c r="L44" i="3"/>
  <c r="L43" i="3"/>
  <c r="L42" i="3"/>
  <c r="H6" i="8" l="1"/>
  <c r="G6" i="8"/>
  <c r="J42" i="3"/>
  <c r="G42" i="3"/>
  <c r="H42" i="3"/>
  <c r="H11" i="3"/>
  <c r="K32" i="3" l="1"/>
  <c r="K31" i="3"/>
  <c r="K30" i="3"/>
  <c r="K29" i="3"/>
  <c r="K28" i="3"/>
  <c r="K27" i="3"/>
  <c r="K26" i="3"/>
  <c r="K25" i="3"/>
  <c r="K24" i="3"/>
  <c r="K23" i="3"/>
  <c r="K22" i="3"/>
  <c r="K21" i="3"/>
  <c r="K20" i="3"/>
  <c r="K17" i="3"/>
  <c r="K16" i="3"/>
  <c r="K15" i="3"/>
  <c r="K12" i="3"/>
  <c r="K10" i="3"/>
  <c r="J11" i="3"/>
  <c r="K11" i="3" s="1"/>
  <c r="K15" i="1" l="1"/>
  <c r="K14" i="1"/>
  <c r="K13" i="1"/>
  <c r="K12" i="1"/>
  <c r="K10" i="1"/>
  <c r="K9" i="1"/>
</calcChain>
</file>

<file path=xl/sharedStrings.xml><?xml version="1.0" encoding="utf-8"?>
<sst xmlns="http://schemas.openxmlformats.org/spreadsheetml/2006/main" count="398" uniqueCount="235">
  <si>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</si>
  <si>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</si>
  <si>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</si>
  <si>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</si>
  <si>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</si>
  <si>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</si>
  <si>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</si>
  <si>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</si>
  <si>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</si>
  <si>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</si>
  <si>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</si>
  <si>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</si>
  <si>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</si>
  <si>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</si>
  <si>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</si>
  <si>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</si>
  <si>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</si>
  <si>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</si>
  <si>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</si>
  <si>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</si>
  <si>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</si>
  <si>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</si>
  <si>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</si>
  <si>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</si>
  <si>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</si>
  <si>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</si>
  <si>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</si>
  <si>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</si>
  <si>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</si>
  <si>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</si>
  <si>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</si>
  <si>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</si>
  <si>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</si>
  <si>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</si>
  <si>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</si>
  <si>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</si>
  <si>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</si>
  <si>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</si>
  <si>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</si>
  <si>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</si>
  <si>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</si>
  <si>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</si>
  <si>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</si>
  <si>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</si>
  <si>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</si>
  <si>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</si>
  <si>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</si>
  <si>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</si>
  <si>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</si>
  <si>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</si>
  <si>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</si>
  <si>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</si>
  <si>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</si>
  <si>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</si>
  <si>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</si>
  <si>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</si>
  <si>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</si>
  <si>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</si>
  <si>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</si>
  <si>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</si>
  <si>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</si>
  <si>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</si>
  <si>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</si>
  <si>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</si>
  <si>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</si>
  <si>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</si>
  <si>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</si>
  <si>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</si>
  <si>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</si>
  <si>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</si>
  <si>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</si>
  <si>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</si>
  <si>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</si>
  <si>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</si>
  <si>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</si>
  <si>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</si>
  <si>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</si>
  <si>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</si>
  <si>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</si>
  <si>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</si>
  <si>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 xml:space="preserve">OSTVARENJE/IZVRŠENJE 
2022. </t>
  </si>
  <si>
    <t>IZVORNI PLAN ILI REBALANS 2023.</t>
  </si>
  <si>
    <t>TEKUĆI PLAN 2023.</t>
  </si>
  <si>
    <t>OSTVARENJE/IZVRŠENJE 
2023.</t>
  </si>
  <si>
    <t>OSTVARENJE/IZVRŠENJE 
2022.</t>
  </si>
  <si>
    <t>Prihodi od prodaje roba i usluga</t>
  </si>
  <si>
    <t>Tekuće pomoći od izvanproračunskih korisnika</t>
  </si>
  <si>
    <t>Pomoći od izvanproračunskih korisnika</t>
  </si>
  <si>
    <t>Tekuće pomoći iz proračuna koji im nije nadležan</t>
  </si>
  <si>
    <t>Kapitalne pomoći iz proračuna koji im nije nadležan</t>
  </si>
  <si>
    <t>Prihodi od pristojbi po posebim propisima</t>
  </si>
  <si>
    <t>Prihodi po posebnim propisima</t>
  </si>
  <si>
    <t>Ostali nespomenuti prihodi</t>
  </si>
  <si>
    <t>Donacije</t>
  </si>
  <si>
    <t>Tekuće donacije</t>
  </si>
  <si>
    <t>Kapitalne donacije</t>
  </si>
  <si>
    <t>Prihodi iz DNŽ temeljem ugovornih obveza</t>
  </si>
  <si>
    <t>Prihodi iz nadležnog proračuna za redovnu djelatnost</t>
  </si>
  <si>
    <t>Prihodi iz DNŽ za financiranje rashoda poslovanja</t>
  </si>
  <si>
    <t>Prihodi iz DNŽ za nabavu nefinancijske imovine</t>
  </si>
  <si>
    <t>Prihodi od imovine</t>
  </si>
  <si>
    <t>Prihodi od financijske imovine</t>
  </si>
  <si>
    <t>Kazne, upravne mjere i ostali prihodi</t>
  </si>
  <si>
    <t>Ostali prihodi</t>
  </si>
  <si>
    <t>7=5/3*100</t>
  </si>
  <si>
    <t>Plaće za prekovremeni rad</t>
  </si>
  <si>
    <t>Plaća za posebne uvjete rada</t>
  </si>
  <si>
    <t>Ostali rashodi za zaposlene</t>
  </si>
  <si>
    <t>Doprinosi na plaće</t>
  </si>
  <si>
    <t>Doprinosi za obvezno zdravstveno osiguranje</t>
  </si>
  <si>
    <t>Doprinosi za obvezno osiguranje u slučaju  nezaposlenosti</t>
  </si>
  <si>
    <t>5103,,23</t>
  </si>
  <si>
    <t>Naknade za prijevoz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</si>
  <si>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</si>
  <si>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</si>
  <si>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</si>
  <si>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</si>
  <si>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</si>
  <si>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</si>
  <si>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</si>
  <si>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</t>
  </si>
  <si>
    <t>Rashodi za usluge</t>
  </si>
  <si>
    <t>Usluge telefona, pošte i prijevoza</t>
  </si>
  <si>
    <t>Usluge tekućeg i investicijskog održavanja</t>
  </si>
  <si>
    <t>Komunalne usluge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</si>
  <si>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</si>
  <si>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</si>
  <si>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</si>
  <si>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</si>
  <si>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</si>
  <si>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</t>
  </si>
  <si>
    <t>Premije osiguranja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</si>
  <si>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</si>
  <si>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</si>
  <si>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</si>
  <si>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</si>
  <si>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</si>
  <si>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Ostali financijski rashodi</t>
  </si>
  <si>
    <t>Bankarske usluge i usluge platnog prometa</t>
  </si>
  <si>
    <t>Zatezne kamate</t>
  </si>
  <si>
    <t>Naknade građanima i kućanstvima u naravi</t>
  </si>
  <si>
    <t>Ostale naknade građanima i kućanstvima</t>
  </si>
  <si>
    <t>Naknade građanima i kućanstvima u novcu</t>
  </si>
  <si>
    <t>Ostali rashodi</t>
  </si>
  <si>
    <t>Rashodi za nabavu proz. dugotrajne imovine</t>
  </si>
  <si>
    <t>Postrojenja i oprema</t>
  </si>
  <si>
    <t>Uredska oprema i namještaj</t>
  </si>
  <si>
    <t>Uređaji i strojevi za ostale namjene</t>
  </si>
  <si>
    <t>Knjige</t>
  </si>
  <si>
    <t>Dodatna ulaganja na nefinancijskoj imovini</t>
  </si>
  <si>
    <t>Dodatna ulaganja na građevinskim objektima</t>
  </si>
  <si>
    <t>Preneseni višak</t>
  </si>
  <si>
    <t>PRIHODI</t>
  </si>
  <si>
    <t>RASHODI</t>
  </si>
  <si>
    <t>RAZLIKA</t>
  </si>
  <si>
    <t>3.2 Vlastiti prihodi</t>
  </si>
  <si>
    <t>4.3 Prihodi za posebne namjene</t>
  </si>
  <si>
    <t>PRENESENI VIŠAK</t>
  </si>
  <si>
    <t>PRENESENI MANJAK</t>
  </si>
  <si>
    <t>4.4. Decentralizirana sredstva</t>
  </si>
  <si>
    <t>5.6 Pomoći</t>
  </si>
  <si>
    <t>5.8 Ostale pomoći-proračunski korisnici</t>
  </si>
  <si>
    <t>PRENESNI VIŠAK</t>
  </si>
  <si>
    <t>5.2 Ostale pomoći</t>
  </si>
  <si>
    <t>6.2 Donacije</t>
  </si>
  <si>
    <t>09 Obrazovanje</t>
  </si>
  <si>
    <t>98 Usluge obrazovanja koje nisu drugdje svrstane</t>
  </si>
  <si>
    <t>980 Usluge obrazovanja koje nisu drugdje svrstane</t>
  </si>
  <si>
    <t>1.1.1.</t>
  </si>
  <si>
    <t>5.6.1</t>
  </si>
  <si>
    <t>1.1.1</t>
  </si>
  <si>
    <t>091 Predškolsko i osnovno obrazovanje</t>
  </si>
  <si>
    <t>0912 Osnovno obrazovanje</t>
  </si>
  <si>
    <t>4.4.1</t>
  </si>
  <si>
    <t>5.8.1</t>
  </si>
  <si>
    <t>5.8.2</t>
  </si>
  <si>
    <t>096 Dodatne usluge u obrazovanju</t>
  </si>
  <si>
    <t>0960 Dodatne usluge u obrazovanju</t>
  </si>
  <si>
    <t>IZVRŠENJE 
2023.</t>
  </si>
  <si>
    <t>IZVRŠENJE 
2022.</t>
  </si>
  <si>
    <t>5.2.1</t>
  </si>
  <si>
    <t>4.3.1</t>
  </si>
  <si>
    <t>6.2.1</t>
  </si>
  <si>
    <t xml:space="preserve">3.2.1 </t>
  </si>
  <si>
    <t xml:space="preserve">3.2.2 </t>
  </si>
  <si>
    <t>-</t>
  </si>
  <si>
    <t xml:space="preserve"> IZVRŠENJE 
2023.</t>
  </si>
  <si>
    <t>IZVORNI PLAN ILI REBALANS 2022.</t>
  </si>
  <si>
    <t>OSNOVNA ŠKOLA DON MIHOVILA PAVLINOVIĆA</t>
  </si>
  <si>
    <t>K-019</t>
  </si>
  <si>
    <t>OPĆI PRIHODI I PRIMICI</t>
  </si>
  <si>
    <t>1206</t>
  </si>
  <si>
    <t>EU PROJEKTI UO ZA OBRAZOVANJE,KULTURU I SPORT</t>
  </si>
  <si>
    <t>T120602</t>
  </si>
  <si>
    <t>ZAJEDNO MOŽEMO SVE</t>
  </si>
  <si>
    <t>FONDOVI EU</t>
  </si>
  <si>
    <t>ZAKONSKI STANDARD USTANOVA U OBRAZOVANJU</t>
  </si>
  <si>
    <t>A120701</t>
  </si>
  <si>
    <t>OSIGURAVANJE UVJETA RADA ZA REDOVNO POSLOVANJE ŠKOLE</t>
  </si>
  <si>
    <t>DECENTRALIZIRANA SREDSTVA</t>
  </si>
  <si>
    <t>OSTALE POMOĆI PRORAČUNSKI KORISNICI</t>
  </si>
  <si>
    <t>OSTALE POMOĆI PRORAČUNSKI KORISNICI-PRENESENA SREDSTVA</t>
  </si>
  <si>
    <t>A120702 INVESTICIJSKA ULAGANJA U OŠ</t>
  </si>
  <si>
    <t>INVESTICIJSKA ULAGANJA U OŠ</t>
  </si>
  <si>
    <t>K120703</t>
  </si>
  <si>
    <t>KAPITALNA ULAGANJA U OŠ</t>
  </si>
  <si>
    <t>T120708</t>
  </si>
  <si>
    <t>ŠKOLSKA SHEMA VOĆA I MLIJEKA</t>
  </si>
  <si>
    <t>OSTALE POMOĆI</t>
  </si>
  <si>
    <t>A120801</t>
  </si>
  <si>
    <t>FINANCIRANJE RADNIH MATERIJALA ZA UČENIKE OŠ</t>
  </si>
  <si>
    <t>A120803</t>
  </si>
  <si>
    <t>NATJECANJA IZ ZNANJA UČENIKA</t>
  </si>
  <si>
    <t>A120804</t>
  </si>
  <si>
    <t>FINANCIRANJE ŠKOLSKIH PROJEKATA</t>
  </si>
  <si>
    <t>A120808</t>
  </si>
  <si>
    <t>NABAVA UDŽBENIKA ZA UČENIKE OŠ</t>
  </si>
  <si>
    <t>A120809</t>
  </si>
  <si>
    <t>PROGRAMI ŠKOLSKOG KURIKULUMA</t>
  </si>
  <si>
    <t>A120810</t>
  </si>
  <si>
    <t>OSTALE AKTIVNOSTI OSNOVNIH ŠKOLA</t>
  </si>
  <si>
    <t>PRIHODI ZA POSEBNE NAMJENE</t>
  </si>
  <si>
    <t>DONACIJE PRORAČUNSKI KORISNICI</t>
  </si>
  <si>
    <t>A120811</t>
  </si>
  <si>
    <t>DODATNE DJELATNOSTI OSNOVNIH ŠKOLA</t>
  </si>
  <si>
    <t>3.2.1</t>
  </si>
  <si>
    <t>VLASTITI PRIHODI</t>
  </si>
  <si>
    <t>3.2.2</t>
  </si>
  <si>
    <t>VLASTITI PRIHODI-PRENESENA SREDSTVA</t>
  </si>
  <si>
    <t>A120818</t>
  </si>
  <si>
    <t>ORGANIZACIJA PREHRANE U OSNOVNIM ŠKOLAMA</t>
  </si>
  <si>
    <t>A120819</t>
  </si>
  <si>
    <t>OPSKRBA ŠKOLSKIH USTANOVA HIGIJENSKIM POTREPŠTINAMA</t>
  </si>
  <si>
    <t>5=4/2*100</t>
  </si>
  <si>
    <t>0,57,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</si>
</sst>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2" fontId="3" fillId="2" borderId="6" xfId="0" applyNumberFormat="1" applyFont="1" applyFill="1" applyBorder="1" applyAlignment="1" applyProtection="1">
      <alignment horizontal="right" wrapText="1"/>
    </xf>
    <xf numFmtId="0" fontId="10" fillId="2" borderId="6" xfId="0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0" fontId="16" fillId="2" borderId="3" xfId="0" applyFont="1" applyFill="1" applyBorder="1" applyAlignment="1">
      <alignment horizontal="left" vertical="center" indent="1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 applyProtection="1">
      <alignment horizontal="right" wrapText="1"/>
    </xf>
    <xf numFmtId="4" fontId="0" fillId="0" borderId="0" xfId="0" applyNumberFormat="1" applyBorder="1"/>
    <xf numFmtId="49" fontId="11" fillId="2" borderId="3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 applyProtection="1">
      <alignment horizontal="left" vertical="center" wrapText="1" indent="1"/>
    </xf>
    <xf numFmtId="49" fontId="16" fillId="2" borderId="3" xfId="0" applyNumberFormat="1" applyFont="1" applyFill="1" applyBorder="1" applyAlignment="1" applyProtection="1">
      <alignment horizontal="left" vertical="center" wrapText="1" indent="1"/>
    </xf>
    <xf numFmtId="0" fontId="16" fillId="2" borderId="3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6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0" fillId="2" borderId="3" xfId="0" applyNumberFormat="1" applyFill="1" applyBorder="1"/>
    <xf numFmtId="4" fontId="1" fillId="0" borderId="3" xfId="0" applyNumberFormat="1" applyFont="1" applyBorder="1"/>
    <xf numFmtId="4" fontId="0" fillId="0" borderId="0" xfId="0" applyNumberFormat="1"/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3"/>
  <sheetViews>
    <sheetView tabSelected="1" topLeftCell="A13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10" t="s">
        <v>79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2:12" ht="15.75" customHeight="1" x14ac:dyDescent="0.25">
      <c r="B2" s="110" t="s">
        <v>12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2:12" ht="6.75" customHeight="1" x14ac:dyDescent="0.25">
      <c r="B3" s="94"/>
      <c r="C3" s="94"/>
      <c r="D3" s="94"/>
      <c r="E3" s="45"/>
      <c r="F3" s="45"/>
      <c r="G3" s="45"/>
      <c r="H3" s="45"/>
      <c r="I3" s="45"/>
      <c r="J3" s="47"/>
      <c r="K3" s="47"/>
      <c r="L3" s="46"/>
    </row>
    <row r="4" spans="2:12" ht="18" customHeight="1" x14ac:dyDescent="0.25">
      <c r="B4" s="110" t="s">
        <v>60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2:12" ht="18" customHeight="1" x14ac:dyDescent="0.25">
      <c r="B5" s="48"/>
      <c r="C5" s="49"/>
      <c r="D5" s="49"/>
      <c r="E5" s="49"/>
      <c r="F5" s="49"/>
      <c r="G5" s="49"/>
      <c r="H5" s="49"/>
      <c r="I5" s="49"/>
      <c r="J5" s="49"/>
      <c r="K5" s="49"/>
      <c r="L5" s="46"/>
    </row>
    <row r="6" spans="2:12" x14ac:dyDescent="0.25">
      <c r="B6" s="109" t="s">
        <v>61</v>
      </c>
      <c r="C6" s="109"/>
      <c r="D6" s="109"/>
      <c r="E6" s="109"/>
      <c r="F6" s="109"/>
      <c r="G6" s="50"/>
      <c r="H6" s="50"/>
      <c r="I6" s="50"/>
      <c r="J6" s="50"/>
      <c r="K6" s="51"/>
      <c r="L6" s="46"/>
    </row>
    <row r="7" spans="2:12" ht="25.5" x14ac:dyDescent="0.25">
      <c r="B7" s="98" t="s">
        <v>7</v>
      </c>
      <c r="C7" s="99"/>
      <c r="D7" s="99"/>
      <c r="E7" s="99"/>
      <c r="F7" s="100"/>
      <c r="G7" s="26" t="s">
        <v>80</v>
      </c>
      <c r="H7" s="1" t="s">
        <v>81</v>
      </c>
      <c r="I7" s="1" t="s">
        <v>82</v>
      </c>
      <c r="J7" s="26" t="s">
        <v>83</v>
      </c>
      <c r="K7" s="1" t="s">
        <v>17</v>
      </c>
      <c r="L7" s="1" t="s">
        <v>52</v>
      </c>
    </row>
    <row r="8" spans="2:12" s="29" customFormat="1" ht="11.25" x14ac:dyDescent="0.2">
      <c r="B8" s="101">
        <v>1</v>
      </c>
      <c r="C8" s="101"/>
      <c r="D8" s="101"/>
      <c r="E8" s="101"/>
      <c r="F8" s="102"/>
      <c r="G8" s="28">
        <v>2</v>
      </c>
      <c r="H8" s="27"/>
      <c r="I8" s="27">
        <v>4</v>
      </c>
      <c r="J8" s="27">
        <v>5</v>
      </c>
      <c r="K8" s="27" t="s">
        <v>19</v>
      </c>
      <c r="L8" s="27" t="s">
        <v>20</v>
      </c>
    </row>
    <row r="9" spans="2:12" x14ac:dyDescent="0.25">
      <c r="B9" s="114" t="s">
        <v>0</v>
      </c>
      <c r="C9" s="93"/>
      <c r="D9" s="93"/>
      <c r="E9" s="93"/>
      <c r="F9" s="115"/>
      <c r="G9" s="61">
        <v>1891317</v>
      </c>
      <c r="H9" s="61">
        <v>2168258</v>
      </c>
      <c r="I9" s="61">
        <v>0</v>
      </c>
      <c r="J9" s="61">
        <v>2078801.75</v>
      </c>
      <c r="K9" s="61">
        <f>J9/G9*100</f>
        <v>109.91292046758952</v>
      </c>
      <c r="L9" s="19"/>
    </row>
    <row r="10" spans="2:12" x14ac:dyDescent="0.25">
      <c r="B10" s="103" t="s">
        <v>53</v>
      </c>
      <c r="C10" s="104"/>
      <c r="D10" s="104"/>
      <c r="E10" s="104"/>
      <c r="F10" s="113"/>
      <c r="G10" s="62">
        <v>1891317</v>
      </c>
      <c r="H10" s="62">
        <v>2168258</v>
      </c>
      <c r="I10" s="62">
        <v>0</v>
      </c>
      <c r="J10" s="62">
        <v>2078802</v>
      </c>
      <c r="K10" s="62">
        <f>J10/G10*100</f>
        <v>109.9129336858919</v>
      </c>
      <c r="L10" s="20"/>
    </row>
    <row r="11" spans="2:12" x14ac:dyDescent="0.25">
      <c r="B11" s="116" t="s">
        <v>58</v>
      </c>
      <c r="C11" s="113"/>
      <c r="D11" s="113"/>
      <c r="E11" s="113"/>
      <c r="F11" s="113"/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20"/>
    </row>
    <row r="12" spans="2:12" x14ac:dyDescent="0.25">
      <c r="B12" s="22" t="s">
        <v>1</v>
      </c>
      <c r="C12" s="37"/>
      <c r="D12" s="37"/>
      <c r="E12" s="37"/>
      <c r="F12" s="37"/>
      <c r="G12" s="61">
        <v>1877767.5</v>
      </c>
      <c r="H12" s="61">
        <v>2261006</v>
      </c>
      <c r="I12" s="61">
        <v>0</v>
      </c>
      <c r="J12" s="61">
        <v>2093286</v>
      </c>
      <c r="K12" s="61">
        <f>J12/G12*100</f>
        <v>111.47737938802327</v>
      </c>
      <c r="L12" s="19"/>
    </row>
    <row r="13" spans="2:12" x14ac:dyDescent="0.25">
      <c r="B13" s="111" t="s">
        <v>54</v>
      </c>
      <c r="C13" s="104"/>
      <c r="D13" s="104"/>
      <c r="E13" s="104"/>
      <c r="F13" s="104"/>
      <c r="G13" s="62">
        <v>1798429.78</v>
      </c>
      <c r="H13" s="60">
        <v>2251709</v>
      </c>
      <c r="I13" s="62">
        <v>0</v>
      </c>
      <c r="J13" s="62">
        <v>2087161</v>
      </c>
      <c r="K13" s="63">
        <f>J13/G13*100</f>
        <v>116.05462849931232</v>
      </c>
      <c r="L13" s="21"/>
    </row>
    <row r="14" spans="2:12" x14ac:dyDescent="0.25">
      <c r="B14" s="112" t="s">
        <v>55</v>
      </c>
      <c r="C14" s="113"/>
      <c r="D14" s="113"/>
      <c r="E14" s="113"/>
      <c r="F14" s="113"/>
      <c r="G14" s="64">
        <v>79337.73</v>
      </c>
      <c r="H14" s="64">
        <v>9297</v>
      </c>
      <c r="I14" s="64">
        <v>0</v>
      </c>
      <c r="J14" s="64">
        <v>6124.82</v>
      </c>
      <c r="K14" s="63">
        <f>J14/G14*100</f>
        <v>7.7199335045255264</v>
      </c>
      <c r="L14" s="21"/>
    </row>
    <row r="15" spans="2:12" x14ac:dyDescent="0.25">
      <c r="B15" s="92" t="s">
        <v>62</v>
      </c>
      <c r="C15" s="93"/>
      <c r="D15" s="93"/>
      <c r="E15" s="93"/>
      <c r="F15" s="93"/>
      <c r="G15" s="61">
        <f>G10-G12</f>
        <v>13549.5</v>
      </c>
      <c r="H15" s="61">
        <f>H10-H12</f>
        <v>-92748</v>
      </c>
      <c r="I15" s="65">
        <v>0</v>
      </c>
      <c r="J15" s="65">
        <f>J9-J12</f>
        <v>-14484.25</v>
      </c>
      <c r="K15" s="65">
        <f>J15/G15*100</f>
        <v>-106.89877855271412</v>
      </c>
      <c r="L15" s="18"/>
    </row>
    <row r="16" spans="2:12" ht="18" x14ac:dyDescent="0.25">
      <c r="B16" s="45"/>
      <c r="C16" s="52"/>
      <c r="D16" s="52"/>
      <c r="E16" s="52"/>
      <c r="F16" s="52"/>
      <c r="G16" s="52"/>
      <c r="H16" s="52"/>
      <c r="I16" s="53"/>
      <c r="J16" s="53"/>
      <c r="K16" s="53"/>
      <c r="L16" s="53"/>
    </row>
    <row r="17" spans="1:43" ht="18" customHeight="1" x14ac:dyDescent="0.25">
      <c r="B17" s="109" t="s">
        <v>63</v>
      </c>
      <c r="C17" s="109"/>
      <c r="D17" s="109"/>
      <c r="E17" s="109"/>
      <c r="F17" s="109"/>
      <c r="G17" s="52"/>
      <c r="H17" s="52"/>
      <c r="I17" s="53"/>
      <c r="J17" s="53"/>
      <c r="K17" s="53"/>
      <c r="L17" s="53"/>
    </row>
    <row r="18" spans="1:43" ht="25.5" x14ac:dyDescent="0.25">
      <c r="B18" s="98" t="s">
        <v>7</v>
      </c>
      <c r="C18" s="99"/>
      <c r="D18" s="99"/>
      <c r="E18" s="99"/>
      <c r="F18" s="100"/>
      <c r="G18" s="26" t="s">
        <v>84</v>
      </c>
      <c r="H18" s="1" t="s">
        <v>81</v>
      </c>
      <c r="I18" s="1" t="s">
        <v>82</v>
      </c>
      <c r="J18" s="26" t="s">
        <v>83</v>
      </c>
      <c r="K18" s="1" t="s">
        <v>17</v>
      </c>
      <c r="L18" s="1" t="s">
        <v>52</v>
      </c>
    </row>
    <row r="19" spans="1:43" s="29" customFormat="1" x14ac:dyDescent="0.25">
      <c r="B19" s="101">
        <v>1</v>
      </c>
      <c r="C19" s="101"/>
      <c r="D19" s="101"/>
      <c r="E19" s="101"/>
      <c r="F19" s="102"/>
      <c r="G19" s="28">
        <v>2</v>
      </c>
      <c r="H19" s="27">
        <v>3</v>
      </c>
      <c r="I19" s="27">
        <v>4</v>
      </c>
      <c r="J19" s="27">
        <v>5</v>
      </c>
      <c r="K19" s="27" t="s">
        <v>19</v>
      </c>
      <c r="L19" s="27" t="s">
        <v>20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9"/>
      <c r="B20" s="103" t="s">
        <v>56</v>
      </c>
      <c r="C20" s="105"/>
      <c r="D20" s="105"/>
      <c r="E20" s="105"/>
      <c r="F20" s="106"/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/>
    </row>
    <row r="21" spans="1:43" x14ac:dyDescent="0.25">
      <c r="A21" s="29"/>
      <c r="B21" s="103" t="s">
        <v>57</v>
      </c>
      <c r="C21" s="104"/>
      <c r="D21" s="104"/>
      <c r="E21" s="104"/>
      <c r="F21" s="104"/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/>
    </row>
    <row r="22" spans="1:43" s="38" customFormat="1" ht="15" customHeight="1" x14ac:dyDescent="0.25">
      <c r="A22" s="29"/>
      <c r="B22" s="95" t="s">
        <v>59</v>
      </c>
      <c r="C22" s="96"/>
      <c r="D22" s="96"/>
      <c r="E22" s="96"/>
      <c r="F22" s="97"/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8" customFormat="1" ht="15" customHeight="1" x14ac:dyDescent="0.25">
      <c r="A23" s="29"/>
      <c r="B23" s="95" t="s">
        <v>64</v>
      </c>
      <c r="C23" s="96"/>
      <c r="D23" s="96"/>
      <c r="E23" s="96"/>
      <c r="F23" s="97"/>
      <c r="G23" s="19">
        <v>23751.48</v>
      </c>
      <c r="H23" s="19">
        <v>23751.48</v>
      </c>
      <c r="I23" s="19">
        <v>23751.48</v>
      </c>
      <c r="J23" s="19">
        <v>-14484.25</v>
      </c>
      <c r="K23" s="19">
        <v>0</v>
      </c>
      <c r="L23" s="19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9"/>
      <c r="B24" s="92" t="s">
        <v>65</v>
      </c>
      <c r="C24" s="93"/>
      <c r="D24" s="93"/>
      <c r="E24" s="93"/>
      <c r="F24" s="93"/>
      <c r="G24" s="19">
        <v>0</v>
      </c>
      <c r="H24" s="19">
        <v>0</v>
      </c>
      <c r="I24" s="19">
        <v>0</v>
      </c>
      <c r="J24" s="19">
        <v>9266.81</v>
      </c>
      <c r="K24" s="19">
        <v>0</v>
      </c>
      <c r="L24" s="19"/>
    </row>
    <row r="25" spans="1:43" ht="15.75" x14ac:dyDescent="0.25">
      <c r="B25" s="54"/>
      <c r="C25" s="55"/>
      <c r="D25" s="55"/>
      <c r="E25" s="55"/>
      <c r="F25" s="55"/>
      <c r="G25" s="56"/>
      <c r="H25" s="56"/>
      <c r="I25" s="56"/>
      <c r="J25" s="56"/>
      <c r="K25" s="56"/>
      <c r="L25" s="46"/>
    </row>
    <row r="26" spans="1:43" ht="15.75" x14ac:dyDescent="0.25">
      <c r="B26" s="107" t="s">
        <v>69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108" t="s">
        <v>74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1:43" x14ac:dyDescent="0.25">
      <c r="B29" s="108" t="s">
        <v>75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</row>
    <row r="30" spans="1:43" ht="15" customHeight="1" x14ac:dyDescent="0.25">
      <c r="B30" s="108" t="s">
        <v>77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</row>
    <row r="31" spans="1:43" ht="36.75" customHeight="1" x14ac:dyDescent="0.25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</row>
    <row r="32" spans="1:43" ht="15" customHeight="1" x14ac:dyDescent="0.25">
      <c r="B32" s="91" t="s">
        <v>78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2:12" x14ac:dyDescent="0.25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2"/>
  <sheetViews>
    <sheetView workbookViewId="0">
      <selection activeCell="G42" sqref="G4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16"/>
      <c r="F1" s="2"/>
      <c r="G1" s="2"/>
      <c r="H1" s="2"/>
      <c r="I1" s="2"/>
      <c r="J1" s="2"/>
      <c r="K1" s="2"/>
    </row>
    <row r="2" spans="2:12" ht="15.75" customHeight="1" x14ac:dyDescent="0.25">
      <c r="B2" s="120" t="s">
        <v>12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2" ht="18" x14ac:dyDescent="0.25">
      <c r="B3" s="2"/>
      <c r="C3" s="2"/>
      <c r="D3" s="2"/>
      <c r="E3" s="16"/>
      <c r="F3" s="2"/>
      <c r="G3" s="2"/>
      <c r="H3" s="2"/>
      <c r="I3" s="2"/>
      <c r="J3" s="3"/>
      <c r="K3" s="3"/>
    </row>
    <row r="4" spans="2:12" ht="18" customHeight="1" x14ac:dyDescent="0.25">
      <c r="B4" s="120" t="s">
        <v>66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2:12" ht="18" x14ac:dyDescent="0.25">
      <c r="B5" s="2"/>
      <c r="C5" s="2"/>
      <c r="D5" s="2"/>
      <c r="E5" s="16"/>
      <c r="F5" s="2"/>
      <c r="G5" s="2"/>
      <c r="H5" s="2"/>
      <c r="I5" s="2"/>
      <c r="J5" s="3"/>
      <c r="K5" s="3"/>
    </row>
    <row r="6" spans="2:12" ht="15.75" customHeight="1" x14ac:dyDescent="0.25">
      <c r="B6" s="120" t="s">
        <v>18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2:12" ht="18" x14ac:dyDescent="0.25">
      <c r="B7" s="2"/>
      <c r="C7" s="2"/>
      <c r="D7" s="2"/>
      <c r="E7" s="16"/>
      <c r="F7" s="2"/>
      <c r="G7" s="2"/>
      <c r="H7" s="2"/>
      <c r="I7" s="2"/>
      <c r="J7" s="3"/>
      <c r="K7" s="3"/>
    </row>
    <row r="8" spans="2:12" ht="25.5" x14ac:dyDescent="0.25">
      <c r="B8" s="117" t="s">
        <v>7</v>
      </c>
      <c r="C8" s="118"/>
      <c r="D8" s="118"/>
      <c r="E8" s="118"/>
      <c r="F8" s="119"/>
      <c r="G8" s="39" t="s">
        <v>84</v>
      </c>
      <c r="H8" s="39" t="s">
        <v>81</v>
      </c>
      <c r="I8" s="39" t="s">
        <v>82</v>
      </c>
      <c r="J8" s="39" t="s">
        <v>83</v>
      </c>
      <c r="K8" s="39" t="s">
        <v>17</v>
      </c>
      <c r="L8" s="39" t="s">
        <v>52</v>
      </c>
    </row>
    <row r="9" spans="2:12" ht="16.5" customHeight="1" x14ac:dyDescent="0.25">
      <c r="B9" s="117">
        <v>1</v>
      </c>
      <c r="C9" s="118"/>
      <c r="D9" s="118"/>
      <c r="E9" s="118"/>
      <c r="F9" s="119"/>
      <c r="G9" s="39">
        <v>2</v>
      </c>
      <c r="H9" s="39">
        <v>3</v>
      </c>
      <c r="I9" s="39">
        <v>4</v>
      </c>
      <c r="J9" s="39">
        <v>5</v>
      </c>
      <c r="K9" s="39" t="s">
        <v>19</v>
      </c>
      <c r="L9" s="39" t="s">
        <v>104</v>
      </c>
    </row>
    <row r="10" spans="2:12" x14ac:dyDescent="0.25">
      <c r="B10" s="5"/>
      <c r="C10" s="5"/>
      <c r="D10" s="5"/>
      <c r="E10" s="5"/>
      <c r="F10" s="5" t="s">
        <v>21</v>
      </c>
      <c r="G10" s="66">
        <v>1891316.97</v>
      </c>
      <c r="H10" s="66">
        <v>2168258</v>
      </c>
      <c r="I10" s="66">
        <v>0</v>
      </c>
      <c r="J10" s="68">
        <v>2078801.75</v>
      </c>
      <c r="K10" s="68">
        <f>J10/G10*100</f>
        <v>109.9129222110242</v>
      </c>
      <c r="L10" s="68">
        <v>95.87</v>
      </c>
    </row>
    <row r="11" spans="2:12" ht="15.75" customHeight="1" x14ac:dyDescent="0.25">
      <c r="B11" s="5">
        <v>6</v>
      </c>
      <c r="C11" s="5"/>
      <c r="D11" s="5"/>
      <c r="E11" s="5"/>
      <c r="F11" s="5" t="s">
        <v>2</v>
      </c>
      <c r="G11" s="66">
        <v>1891316.92</v>
      </c>
      <c r="H11" s="66">
        <f>SUM(H12+H20+H23+H29)</f>
        <v>2168258</v>
      </c>
      <c r="I11" s="66">
        <v>0</v>
      </c>
      <c r="J11" s="68">
        <f>SUM(J12+J18+J20+J23+J29+J33)</f>
        <v>2078801.95</v>
      </c>
      <c r="K11" s="68">
        <f>J11/G11*100</f>
        <v>109.91293569139116</v>
      </c>
      <c r="L11" s="68">
        <v>95.87</v>
      </c>
    </row>
    <row r="12" spans="2:12" ht="25.5" x14ac:dyDescent="0.25">
      <c r="B12" s="5"/>
      <c r="C12" s="10">
        <v>63</v>
      </c>
      <c r="D12" s="10"/>
      <c r="E12" s="10"/>
      <c r="F12" s="10" t="s">
        <v>22</v>
      </c>
      <c r="G12" s="66">
        <v>1591187.45</v>
      </c>
      <c r="H12" s="66">
        <v>2039963</v>
      </c>
      <c r="I12" s="66">
        <v>0</v>
      </c>
      <c r="J12" s="86">
        <v>1859646</v>
      </c>
      <c r="K12" s="68">
        <f>J12/G12*100</f>
        <v>116.87158543137078</v>
      </c>
      <c r="L12" s="68">
        <v>91.16</v>
      </c>
    </row>
    <row r="13" spans="2:12" x14ac:dyDescent="0.25">
      <c r="B13" s="6"/>
      <c r="C13" s="6"/>
      <c r="D13" s="6">
        <v>634</v>
      </c>
      <c r="E13" s="6"/>
      <c r="F13" s="6" t="s">
        <v>87</v>
      </c>
      <c r="G13" s="66">
        <v>13955.87</v>
      </c>
      <c r="H13" s="66">
        <v>0</v>
      </c>
      <c r="I13" s="66">
        <v>0</v>
      </c>
      <c r="J13" s="86">
        <v>0</v>
      </c>
      <c r="K13" s="68">
        <v>0</v>
      </c>
      <c r="L13" s="68">
        <v>0</v>
      </c>
    </row>
    <row r="14" spans="2:12" x14ac:dyDescent="0.25">
      <c r="B14" s="6"/>
      <c r="C14" s="6"/>
      <c r="D14" s="6"/>
      <c r="E14" s="6">
        <v>6341</v>
      </c>
      <c r="F14" s="6" t="s">
        <v>86</v>
      </c>
      <c r="G14" s="66">
        <v>13955.87</v>
      </c>
      <c r="H14" s="66">
        <v>0</v>
      </c>
      <c r="I14" s="66">
        <v>0</v>
      </c>
      <c r="J14" s="86">
        <v>0</v>
      </c>
      <c r="K14" s="68">
        <v>0</v>
      </c>
      <c r="L14" s="68">
        <v>0</v>
      </c>
    </row>
    <row r="15" spans="2:12" x14ac:dyDescent="0.25">
      <c r="B15" s="6"/>
      <c r="C15" s="6"/>
      <c r="D15" s="6">
        <v>636</v>
      </c>
      <c r="E15" s="6"/>
      <c r="F15" s="6" t="s">
        <v>88</v>
      </c>
      <c r="G15" s="66">
        <v>1577231.58</v>
      </c>
      <c r="H15" s="66">
        <v>2039963</v>
      </c>
      <c r="I15" s="66">
        <v>0</v>
      </c>
      <c r="J15" s="86">
        <v>1859645.74</v>
      </c>
      <c r="K15" s="68">
        <f>J15/G15*100</f>
        <v>117.90568763529321</v>
      </c>
      <c r="L15" s="68">
        <v>91.16</v>
      </c>
    </row>
    <row r="16" spans="2:12" x14ac:dyDescent="0.25">
      <c r="B16" s="6"/>
      <c r="C16" s="6"/>
      <c r="D16" s="6"/>
      <c r="E16" s="6">
        <v>6361</v>
      </c>
      <c r="F16" s="6" t="s">
        <v>88</v>
      </c>
      <c r="G16" s="66">
        <v>1568641.72</v>
      </c>
      <c r="H16" s="66"/>
      <c r="I16" s="66">
        <v>0</v>
      </c>
      <c r="J16" s="86">
        <v>1851215.49</v>
      </c>
      <c r="K16" s="68">
        <f>J16/G16*100</f>
        <v>118.01391397393152</v>
      </c>
      <c r="L16" s="68">
        <v>0</v>
      </c>
    </row>
    <row r="17" spans="2:12" x14ac:dyDescent="0.25">
      <c r="B17" s="6"/>
      <c r="C17" s="6"/>
      <c r="D17" s="6"/>
      <c r="E17" s="6">
        <v>6362</v>
      </c>
      <c r="F17" s="6" t="s">
        <v>89</v>
      </c>
      <c r="G17" s="66">
        <v>8589.86</v>
      </c>
      <c r="H17" s="66"/>
      <c r="I17" s="66">
        <v>0</v>
      </c>
      <c r="J17" s="86">
        <v>8430.25</v>
      </c>
      <c r="K17" s="68">
        <f>J17/G17*100</f>
        <v>98.141878913043982</v>
      </c>
      <c r="L17" s="68">
        <v>0</v>
      </c>
    </row>
    <row r="18" spans="2:12" x14ac:dyDescent="0.25">
      <c r="B18" s="6"/>
      <c r="C18" s="6">
        <v>64</v>
      </c>
      <c r="D18" s="6"/>
      <c r="E18" s="6"/>
      <c r="F18" s="6" t="s">
        <v>100</v>
      </c>
      <c r="G18" s="66">
        <v>0</v>
      </c>
      <c r="H18" s="66">
        <v>0</v>
      </c>
      <c r="I18" s="66">
        <v>0</v>
      </c>
      <c r="J18" s="86">
        <v>120</v>
      </c>
      <c r="K18" s="68">
        <v>0</v>
      </c>
      <c r="L18" s="68">
        <v>0</v>
      </c>
    </row>
    <row r="19" spans="2:12" x14ac:dyDescent="0.25">
      <c r="B19" s="6"/>
      <c r="C19" s="6"/>
      <c r="D19" s="6">
        <v>641</v>
      </c>
      <c r="E19" s="6"/>
      <c r="F19" s="6" t="s">
        <v>101</v>
      </c>
      <c r="G19" s="66">
        <v>0</v>
      </c>
      <c r="H19" s="66">
        <v>0</v>
      </c>
      <c r="I19" s="66">
        <v>0</v>
      </c>
      <c r="J19" s="86">
        <v>120</v>
      </c>
      <c r="K19" s="68">
        <v>0</v>
      </c>
      <c r="L19" s="68">
        <v>0</v>
      </c>
    </row>
    <row r="20" spans="2:12" x14ac:dyDescent="0.25">
      <c r="B20" s="6"/>
      <c r="C20" s="6">
        <v>65</v>
      </c>
      <c r="D20" s="6"/>
      <c r="E20" s="6"/>
      <c r="F20" s="6" t="s">
        <v>90</v>
      </c>
      <c r="G20" s="66">
        <v>29804.28</v>
      </c>
      <c r="H20" s="66">
        <v>5000</v>
      </c>
      <c r="I20" s="66">
        <v>0</v>
      </c>
      <c r="J20" s="86">
        <v>1787.21</v>
      </c>
      <c r="K20" s="68">
        <f t="shared" ref="K20:K32" si="0">J20/G20*100</f>
        <v>5.9964877527657103</v>
      </c>
      <c r="L20" s="68">
        <v>35.74</v>
      </c>
    </row>
    <row r="21" spans="2:12" x14ac:dyDescent="0.25">
      <c r="B21" s="6"/>
      <c r="C21" s="6"/>
      <c r="D21" s="6">
        <v>652</v>
      </c>
      <c r="E21" s="6"/>
      <c r="F21" s="6" t="s">
        <v>91</v>
      </c>
      <c r="G21" s="66">
        <v>29804.28</v>
      </c>
      <c r="H21" s="66">
        <v>5000</v>
      </c>
      <c r="I21" s="66">
        <v>0</v>
      </c>
      <c r="J21" s="86">
        <v>1787.21</v>
      </c>
      <c r="K21" s="68">
        <f t="shared" si="0"/>
        <v>5.9964877527657103</v>
      </c>
      <c r="L21" s="68">
        <v>35.74</v>
      </c>
    </row>
    <row r="22" spans="2:12" x14ac:dyDescent="0.25">
      <c r="B22" s="6"/>
      <c r="C22" s="6"/>
      <c r="D22" s="6"/>
      <c r="E22" s="6">
        <v>6526</v>
      </c>
      <c r="F22" s="6" t="s">
        <v>92</v>
      </c>
      <c r="G22" s="66">
        <v>29804.28</v>
      </c>
      <c r="H22" s="66">
        <v>0</v>
      </c>
      <c r="I22" s="66">
        <v>0</v>
      </c>
      <c r="J22" s="86">
        <v>1787.21</v>
      </c>
      <c r="K22" s="68">
        <f t="shared" si="0"/>
        <v>5.9964877527657103</v>
      </c>
      <c r="L22" s="68">
        <v>0</v>
      </c>
    </row>
    <row r="23" spans="2:12" ht="25.5" x14ac:dyDescent="0.25">
      <c r="B23" s="6"/>
      <c r="C23" s="6">
        <v>66</v>
      </c>
      <c r="D23" s="7"/>
      <c r="E23" s="7"/>
      <c r="F23" s="10" t="s">
        <v>23</v>
      </c>
      <c r="G23" s="66">
        <v>1701.77</v>
      </c>
      <c r="H23" s="66">
        <v>12168</v>
      </c>
      <c r="I23" s="66">
        <v>0</v>
      </c>
      <c r="J23" s="86">
        <v>2221.2600000000002</v>
      </c>
      <c r="K23" s="68">
        <f t="shared" si="0"/>
        <v>130.52645187069936</v>
      </c>
      <c r="L23" s="68">
        <v>18.25</v>
      </c>
    </row>
    <row r="24" spans="2:12" ht="25.5" x14ac:dyDescent="0.25">
      <c r="B24" s="6"/>
      <c r="C24" s="25"/>
      <c r="D24" s="7">
        <v>661</v>
      </c>
      <c r="E24" s="7"/>
      <c r="F24" s="10" t="s">
        <v>24</v>
      </c>
      <c r="G24" s="66">
        <v>1041.8699999999999</v>
      </c>
      <c r="H24" s="66">
        <v>12168</v>
      </c>
      <c r="I24" s="66">
        <v>0</v>
      </c>
      <c r="J24" s="86">
        <v>1626.28</v>
      </c>
      <c r="K24" s="68">
        <f t="shared" si="0"/>
        <v>156.09241076141939</v>
      </c>
      <c r="L24" s="68">
        <v>13.36</v>
      </c>
    </row>
    <row r="25" spans="2:12" x14ac:dyDescent="0.25">
      <c r="B25" s="6"/>
      <c r="C25" s="25"/>
      <c r="D25" s="7"/>
      <c r="E25" s="7">
        <v>6615</v>
      </c>
      <c r="F25" s="10" t="s">
        <v>85</v>
      </c>
      <c r="G25" s="66">
        <v>1041.8699999999999</v>
      </c>
      <c r="H25" s="66">
        <v>12168</v>
      </c>
      <c r="I25" s="66">
        <v>0</v>
      </c>
      <c r="J25" s="86">
        <v>1626.28</v>
      </c>
      <c r="K25" s="68">
        <f t="shared" si="0"/>
        <v>156.09241076141939</v>
      </c>
      <c r="L25" s="68">
        <v>13.36</v>
      </c>
    </row>
    <row r="26" spans="2:12" x14ac:dyDescent="0.25">
      <c r="B26" s="6"/>
      <c r="C26" s="25"/>
      <c r="D26" s="7">
        <v>663</v>
      </c>
      <c r="E26" s="7"/>
      <c r="F26" s="10" t="s">
        <v>93</v>
      </c>
      <c r="G26" s="66">
        <v>659.9</v>
      </c>
      <c r="H26" s="66">
        <v>0</v>
      </c>
      <c r="I26" s="66">
        <v>0</v>
      </c>
      <c r="J26" s="86">
        <v>594.98</v>
      </c>
      <c r="K26" s="68">
        <f t="shared" si="0"/>
        <v>90.162145779663589</v>
      </c>
      <c r="L26" s="68">
        <v>0</v>
      </c>
    </row>
    <row r="27" spans="2:12" x14ac:dyDescent="0.25">
      <c r="B27" s="6"/>
      <c r="C27" s="25"/>
      <c r="D27" s="7"/>
      <c r="E27" s="7">
        <v>6631</v>
      </c>
      <c r="F27" s="10" t="s">
        <v>94</v>
      </c>
      <c r="G27" s="66">
        <v>496.78</v>
      </c>
      <c r="H27" s="66">
        <v>0</v>
      </c>
      <c r="I27" s="66">
        <v>0</v>
      </c>
      <c r="J27" s="86">
        <v>566.98</v>
      </c>
      <c r="K27" s="68">
        <f t="shared" si="0"/>
        <v>114.13100366359355</v>
      </c>
      <c r="L27" s="68">
        <v>0</v>
      </c>
    </row>
    <row r="28" spans="2:12" x14ac:dyDescent="0.25">
      <c r="B28" s="6"/>
      <c r="C28" s="25"/>
      <c r="D28" s="7"/>
      <c r="E28" s="7">
        <v>6632</v>
      </c>
      <c r="F28" s="10" t="s">
        <v>95</v>
      </c>
      <c r="G28" s="66">
        <v>163.12</v>
      </c>
      <c r="H28" s="66">
        <v>0</v>
      </c>
      <c r="I28" s="66">
        <v>0</v>
      </c>
      <c r="J28" s="86">
        <v>28</v>
      </c>
      <c r="K28" s="68">
        <f t="shared" si="0"/>
        <v>17.165277096615988</v>
      </c>
      <c r="L28" s="68">
        <v>0</v>
      </c>
    </row>
    <row r="29" spans="2:12" x14ac:dyDescent="0.25">
      <c r="B29" s="6"/>
      <c r="C29" s="25">
        <v>67</v>
      </c>
      <c r="D29" s="7"/>
      <c r="E29" s="7"/>
      <c r="F29" s="10" t="s">
        <v>96</v>
      </c>
      <c r="G29" s="66">
        <v>268623.44</v>
      </c>
      <c r="H29" s="66">
        <v>111127</v>
      </c>
      <c r="I29" s="66">
        <v>0</v>
      </c>
      <c r="J29" s="86">
        <v>214796</v>
      </c>
      <c r="K29" s="68">
        <f t="shared" si="0"/>
        <v>79.961748684329265</v>
      </c>
      <c r="L29" s="68">
        <v>193.29</v>
      </c>
    </row>
    <row r="30" spans="2:12" ht="25.5" x14ac:dyDescent="0.25">
      <c r="B30" s="6"/>
      <c r="C30" s="6"/>
      <c r="D30" s="7">
        <v>671</v>
      </c>
      <c r="E30" s="7"/>
      <c r="F30" s="10" t="s">
        <v>97</v>
      </c>
      <c r="G30" s="66">
        <v>268623.44</v>
      </c>
      <c r="H30" s="66">
        <v>111127</v>
      </c>
      <c r="I30" s="66">
        <v>0</v>
      </c>
      <c r="J30" s="86">
        <v>214796.06</v>
      </c>
      <c r="K30" s="68">
        <f t="shared" si="0"/>
        <v>79.961771020429197</v>
      </c>
      <c r="L30" s="68">
        <v>193.29</v>
      </c>
    </row>
    <row r="31" spans="2:12" x14ac:dyDescent="0.25">
      <c r="B31" s="6"/>
      <c r="C31" s="6"/>
      <c r="D31" s="7"/>
      <c r="E31" s="7">
        <v>6711</v>
      </c>
      <c r="F31" s="10" t="s">
        <v>98</v>
      </c>
      <c r="G31" s="66">
        <v>196607.69</v>
      </c>
      <c r="H31" s="66">
        <v>109877</v>
      </c>
      <c r="I31" s="66">
        <v>0</v>
      </c>
      <c r="J31" s="86">
        <v>213546.06</v>
      </c>
      <c r="K31" s="68">
        <f t="shared" si="0"/>
        <v>108.61531408054283</v>
      </c>
      <c r="L31" s="68">
        <v>194.35</v>
      </c>
    </row>
    <row r="32" spans="2:12" x14ac:dyDescent="0.25">
      <c r="B32" s="6"/>
      <c r="C32" s="6"/>
      <c r="D32" s="7"/>
      <c r="E32" s="7">
        <v>6712</v>
      </c>
      <c r="F32" s="10" t="s">
        <v>99</v>
      </c>
      <c r="G32" s="66">
        <v>72015.75</v>
      </c>
      <c r="H32" s="66">
        <v>1250</v>
      </c>
      <c r="I32" s="66">
        <v>0</v>
      </c>
      <c r="J32" s="68">
        <v>1250</v>
      </c>
      <c r="K32" s="68">
        <f t="shared" si="0"/>
        <v>1.735731419863016</v>
      </c>
      <c r="L32" s="68">
        <v>100</v>
      </c>
    </row>
    <row r="33" spans="2:12" x14ac:dyDescent="0.25">
      <c r="B33" s="6"/>
      <c r="C33" s="6">
        <v>68</v>
      </c>
      <c r="D33" s="7"/>
      <c r="E33" s="7"/>
      <c r="F33" s="10" t="s">
        <v>102</v>
      </c>
      <c r="G33" s="66">
        <v>0</v>
      </c>
      <c r="H33" s="66">
        <v>0</v>
      </c>
      <c r="I33" s="66">
        <v>0</v>
      </c>
      <c r="J33" s="68">
        <v>231.48</v>
      </c>
      <c r="K33" s="68">
        <v>0</v>
      </c>
      <c r="L33" s="68">
        <v>0</v>
      </c>
    </row>
    <row r="34" spans="2:12" x14ac:dyDescent="0.25">
      <c r="B34" s="6"/>
      <c r="C34" s="6"/>
      <c r="D34" s="7">
        <v>683</v>
      </c>
      <c r="E34" s="7"/>
      <c r="F34" s="10" t="s">
        <v>103</v>
      </c>
      <c r="G34" s="66">
        <v>0</v>
      </c>
      <c r="H34" s="66">
        <v>0</v>
      </c>
      <c r="I34" s="66">
        <v>0</v>
      </c>
      <c r="J34" s="68">
        <v>231.48</v>
      </c>
      <c r="K34" s="68">
        <v>0</v>
      </c>
      <c r="L34" s="68">
        <v>0</v>
      </c>
    </row>
    <row r="35" spans="2:12" s="36" customFormat="1" x14ac:dyDescent="0.25">
      <c r="B35" s="25">
        <v>7</v>
      </c>
      <c r="C35" s="25"/>
      <c r="D35" s="35"/>
      <c r="E35" s="35"/>
      <c r="F35" s="5" t="s">
        <v>3</v>
      </c>
      <c r="G35" s="60">
        <v>0</v>
      </c>
      <c r="H35" s="60">
        <v>0</v>
      </c>
      <c r="I35" s="66">
        <v>0</v>
      </c>
      <c r="J35" s="87">
        <v>0</v>
      </c>
      <c r="K35" s="87">
        <v>0</v>
      </c>
      <c r="L35" s="87">
        <v>0</v>
      </c>
    </row>
    <row r="36" spans="2:12" x14ac:dyDescent="0.25">
      <c r="B36" s="6"/>
      <c r="C36" s="6">
        <v>72</v>
      </c>
      <c r="D36" s="7"/>
      <c r="E36" s="7"/>
      <c r="F36" s="30" t="s">
        <v>26</v>
      </c>
      <c r="G36" s="66">
        <v>0</v>
      </c>
      <c r="H36" s="66">
        <v>0</v>
      </c>
      <c r="I36" s="66">
        <v>0</v>
      </c>
      <c r="J36" s="68">
        <v>0</v>
      </c>
      <c r="K36" s="68">
        <v>0</v>
      </c>
      <c r="L36" s="68">
        <v>0</v>
      </c>
    </row>
    <row r="37" spans="2:12" x14ac:dyDescent="0.25">
      <c r="B37" s="6"/>
      <c r="C37" s="6"/>
      <c r="D37" s="6">
        <v>721</v>
      </c>
      <c r="E37" s="6"/>
      <c r="F37" s="30" t="s">
        <v>27</v>
      </c>
      <c r="G37" s="66">
        <v>0</v>
      </c>
      <c r="H37" s="66">
        <v>0</v>
      </c>
      <c r="I37" s="66">
        <v>0</v>
      </c>
      <c r="J37" s="68">
        <v>0</v>
      </c>
      <c r="K37" s="68">
        <v>0</v>
      </c>
      <c r="L37" s="68">
        <v>0</v>
      </c>
    </row>
    <row r="38" spans="2:12" x14ac:dyDescent="0.25">
      <c r="B38" s="6"/>
      <c r="C38" s="6"/>
      <c r="D38" s="6"/>
      <c r="E38" s="6">
        <v>7211</v>
      </c>
      <c r="F38" s="30" t="s">
        <v>28</v>
      </c>
      <c r="G38" s="66">
        <v>0</v>
      </c>
      <c r="H38" s="66">
        <v>0</v>
      </c>
      <c r="I38" s="66">
        <v>0</v>
      </c>
      <c r="J38" s="68">
        <v>0</v>
      </c>
      <c r="K38" s="68">
        <v>0</v>
      </c>
      <c r="L38" s="68"/>
    </row>
    <row r="39" spans="2:12" ht="15.75" customHeight="1" x14ac:dyDescent="0.25">
      <c r="G39" s="88"/>
      <c r="H39" s="88"/>
      <c r="I39" s="88"/>
      <c r="J39" s="88"/>
      <c r="K39" s="88"/>
      <c r="L39" s="88"/>
    </row>
    <row r="40" spans="2:12" ht="25.5" x14ac:dyDescent="0.25">
      <c r="B40" s="117" t="s">
        <v>7</v>
      </c>
      <c r="C40" s="118"/>
      <c r="D40" s="118"/>
      <c r="E40" s="118"/>
      <c r="F40" s="119"/>
      <c r="G40" s="89" t="s">
        <v>70</v>
      </c>
      <c r="H40" s="89" t="s">
        <v>71</v>
      </c>
      <c r="I40" s="89" t="s">
        <v>72</v>
      </c>
      <c r="J40" s="89" t="s">
        <v>73</v>
      </c>
      <c r="K40" s="89" t="s">
        <v>17</v>
      </c>
      <c r="L40" s="89" t="s">
        <v>52</v>
      </c>
    </row>
    <row r="41" spans="2:12" ht="12.75" customHeight="1" x14ac:dyDescent="0.25">
      <c r="B41" s="117">
        <v>1</v>
      </c>
      <c r="C41" s="118"/>
      <c r="D41" s="118"/>
      <c r="E41" s="118"/>
      <c r="F41" s="119"/>
      <c r="G41" s="89">
        <v>2</v>
      </c>
      <c r="H41" s="89">
        <v>3</v>
      </c>
      <c r="I41" s="89">
        <v>4</v>
      </c>
      <c r="J41" s="89">
        <v>5</v>
      </c>
      <c r="K41" s="89" t="s">
        <v>19</v>
      </c>
      <c r="L41" s="89" t="s">
        <v>104</v>
      </c>
    </row>
    <row r="42" spans="2:12" x14ac:dyDescent="0.25">
      <c r="B42" s="5"/>
      <c r="C42" s="5"/>
      <c r="D42" s="5"/>
      <c r="E42" s="5"/>
      <c r="F42" s="5" t="s">
        <v>8</v>
      </c>
      <c r="G42" s="66">
        <f>SUM(G43+G89)</f>
        <v>1877767.47</v>
      </c>
      <c r="H42" s="66">
        <f>SUM(H43+H89)</f>
        <v>2261006</v>
      </c>
      <c r="I42" s="66">
        <v>0</v>
      </c>
      <c r="J42" s="68">
        <f>SUM(J43+J89)</f>
        <v>2093286.24</v>
      </c>
      <c r="K42" s="68">
        <v>111.48</v>
      </c>
      <c r="L42" s="68">
        <f>(J42/H42)*100</f>
        <v>92.582073643325131</v>
      </c>
    </row>
    <row r="43" spans="2:12" x14ac:dyDescent="0.25">
      <c r="B43" s="5">
        <v>3</v>
      </c>
      <c r="C43" s="5"/>
      <c r="D43" s="5"/>
      <c r="E43" s="5"/>
      <c r="F43" s="5" t="s">
        <v>4</v>
      </c>
      <c r="G43" s="66">
        <v>1798429.75</v>
      </c>
      <c r="H43" s="66">
        <v>2251709</v>
      </c>
      <c r="I43" s="66">
        <v>0</v>
      </c>
      <c r="J43" s="68">
        <v>2087161.42</v>
      </c>
      <c r="K43" s="68">
        <v>116.05</v>
      </c>
      <c r="L43" s="68">
        <f>(J43/H43)*100</f>
        <v>92.692324807512875</v>
      </c>
    </row>
    <row r="44" spans="2:12" x14ac:dyDescent="0.25">
      <c r="B44" s="5"/>
      <c r="C44" s="10">
        <v>31</v>
      </c>
      <c r="D44" s="10"/>
      <c r="E44" s="10"/>
      <c r="F44" s="10" t="s">
        <v>5</v>
      </c>
      <c r="G44" s="66">
        <v>1510513.95</v>
      </c>
      <c r="H44" s="66">
        <v>1885023</v>
      </c>
      <c r="I44" s="66">
        <v>0</v>
      </c>
      <c r="J44" s="68">
        <v>1724861.72</v>
      </c>
      <c r="K44" s="68">
        <v>114.19</v>
      </c>
      <c r="L44" s="68">
        <f>(J44/H44)*100</f>
        <v>91.503484042369777</v>
      </c>
    </row>
    <row r="45" spans="2:12" x14ac:dyDescent="0.25">
      <c r="B45" s="6"/>
      <c r="C45" s="6"/>
      <c r="D45" s="6">
        <v>311</v>
      </c>
      <c r="E45" s="6"/>
      <c r="F45" s="6" t="s">
        <v>29</v>
      </c>
      <c r="G45" s="66">
        <v>1244861.51</v>
      </c>
      <c r="H45" s="66">
        <v>1520443</v>
      </c>
      <c r="I45" s="66">
        <v>0</v>
      </c>
      <c r="J45" s="68">
        <v>1406316.61</v>
      </c>
      <c r="K45" s="68">
        <v>112.97</v>
      </c>
      <c r="L45" s="68">
        <f>(J45/H45)*100</f>
        <v>92.49387250952519</v>
      </c>
    </row>
    <row r="46" spans="2:12" x14ac:dyDescent="0.25">
      <c r="B46" s="6"/>
      <c r="C46" s="6"/>
      <c r="D46" s="6"/>
      <c r="E46" s="6">
        <v>3111</v>
      </c>
      <c r="F46" s="6" t="s">
        <v>30</v>
      </c>
      <c r="G46" s="66">
        <v>1221191.6499999999</v>
      </c>
      <c r="H46" s="66">
        <v>0</v>
      </c>
      <c r="I46" s="66">
        <v>0</v>
      </c>
      <c r="J46" s="68">
        <v>1377754.19</v>
      </c>
      <c r="K46" s="68">
        <v>112.82</v>
      </c>
      <c r="L46" s="68">
        <v>0</v>
      </c>
    </row>
    <row r="47" spans="2:12" x14ac:dyDescent="0.25">
      <c r="B47" s="6"/>
      <c r="C47" s="6"/>
      <c r="D47" s="6"/>
      <c r="E47" s="6">
        <v>3113</v>
      </c>
      <c r="F47" s="6" t="s">
        <v>105</v>
      </c>
      <c r="G47" s="66">
        <v>15798.97</v>
      </c>
      <c r="H47" s="66">
        <v>0</v>
      </c>
      <c r="I47" s="66">
        <v>0</v>
      </c>
      <c r="J47" s="68">
        <v>16987.3</v>
      </c>
      <c r="K47" s="68">
        <v>107.52</v>
      </c>
      <c r="L47" s="68">
        <v>0</v>
      </c>
    </row>
    <row r="48" spans="2:12" x14ac:dyDescent="0.25">
      <c r="B48" s="6"/>
      <c r="C48" s="6"/>
      <c r="D48" s="6"/>
      <c r="E48" s="6">
        <v>3114</v>
      </c>
      <c r="F48" s="6" t="s">
        <v>106</v>
      </c>
      <c r="G48" s="66">
        <v>7870.89</v>
      </c>
      <c r="H48" s="66">
        <v>0</v>
      </c>
      <c r="I48" s="66">
        <v>0</v>
      </c>
      <c r="J48" s="68">
        <v>11575.12</v>
      </c>
      <c r="K48" s="68">
        <v>147.06</v>
      </c>
      <c r="L48" s="68">
        <v>0</v>
      </c>
    </row>
    <row r="49" spans="2:12" x14ac:dyDescent="0.25">
      <c r="B49" s="6"/>
      <c r="C49" s="6"/>
      <c r="D49" s="6">
        <v>312</v>
      </c>
      <c r="E49" s="6"/>
      <c r="F49" s="6" t="s">
        <v>107</v>
      </c>
      <c r="G49" s="66">
        <v>59696.23</v>
      </c>
      <c r="H49" s="66">
        <v>97764</v>
      </c>
      <c r="I49" s="66">
        <v>0</v>
      </c>
      <c r="J49" s="68">
        <v>85199.32</v>
      </c>
      <c r="K49" s="68">
        <v>142.72</v>
      </c>
      <c r="L49" s="68">
        <f>(J49/H49)*100</f>
        <v>87.147948119962365</v>
      </c>
    </row>
    <row r="50" spans="2:12" x14ac:dyDescent="0.25">
      <c r="B50" s="6"/>
      <c r="C50" s="6"/>
      <c r="D50" s="6">
        <v>313</v>
      </c>
      <c r="E50" s="6"/>
      <c r="F50" s="6" t="s">
        <v>108</v>
      </c>
      <c r="G50" s="66">
        <v>205956.21</v>
      </c>
      <c r="H50" s="66">
        <v>257519</v>
      </c>
      <c r="I50" s="66">
        <v>0</v>
      </c>
      <c r="J50" s="68">
        <v>233345.79</v>
      </c>
      <c r="K50" s="68">
        <v>113.29</v>
      </c>
      <c r="L50" s="68">
        <f>(J50/H50)*100</f>
        <v>90.613038261254502</v>
      </c>
    </row>
    <row r="51" spans="2:12" x14ac:dyDescent="0.25">
      <c r="B51" s="6"/>
      <c r="C51" s="6"/>
      <c r="D51" s="6"/>
      <c r="E51" s="6">
        <v>3132</v>
      </c>
      <c r="F51" s="6" t="s">
        <v>109</v>
      </c>
      <c r="G51" s="66">
        <v>205482.87</v>
      </c>
      <c r="H51" s="66">
        <v>0</v>
      </c>
      <c r="I51" s="66">
        <v>0</v>
      </c>
      <c r="J51" s="68"/>
      <c r="K51" s="68">
        <v>0</v>
      </c>
      <c r="L51" s="68">
        <v>0</v>
      </c>
    </row>
    <row r="52" spans="2:12" x14ac:dyDescent="0.25">
      <c r="B52" s="6"/>
      <c r="C52" s="6"/>
      <c r="D52" s="6"/>
      <c r="E52" s="6">
        <v>3133</v>
      </c>
      <c r="F52" s="6" t="s">
        <v>110</v>
      </c>
      <c r="G52" s="66">
        <v>473.34</v>
      </c>
      <c r="H52" s="66">
        <v>0</v>
      </c>
      <c r="I52" s="66">
        <v>0</v>
      </c>
      <c r="J52" s="68"/>
      <c r="K52" s="68">
        <v>0</v>
      </c>
      <c r="L52" s="68">
        <v>0</v>
      </c>
    </row>
    <row r="53" spans="2:12" x14ac:dyDescent="0.25">
      <c r="B53" s="6"/>
      <c r="C53" s="6">
        <v>32</v>
      </c>
      <c r="D53" s="7"/>
      <c r="E53" s="7"/>
      <c r="F53" s="6" t="s">
        <v>13</v>
      </c>
      <c r="G53" s="66">
        <v>206181.81</v>
      </c>
      <c r="H53" s="66">
        <v>301011</v>
      </c>
      <c r="I53" s="66">
        <v>0</v>
      </c>
      <c r="J53" s="68">
        <v>297370.82</v>
      </c>
      <c r="K53" s="68">
        <v>144.22999999999999</v>
      </c>
      <c r="L53" s="68">
        <f>(J53/H53)*100</f>
        <v>98.790682068097183</v>
      </c>
    </row>
    <row r="54" spans="2:12" x14ac:dyDescent="0.25">
      <c r="B54" s="6"/>
      <c r="C54" s="6"/>
      <c r="D54" s="6">
        <v>321</v>
      </c>
      <c r="E54" s="6"/>
      <c r="F54" s="6" t="s">
        <v>31</v>
      </c>
      <c r="G54" s="66">
        <v>34533.129999999997</v>
      </c>
      <c r="H54" s="66">
        <v>60498</v>
      </c>
      <c r="I54" s="66">
        <v>0</v>
      </c>
      <c r="J54" s="68">
        <v>39526.730000000003</v>
      </c>
      <c r="K54" s="68">
        <v>114.46</v>
      </c>
      <c r="L54" s="68">
        <f>(J54/H54)*100</f>
        <v>65.335597871003998</v>
      </c>
    </row>
    <row r="55" spans="2:12" x14ac:dyDescent="0.25">
      <c r="B55" s="6"/>
      <c r="C55" s="25"/>
      <c r="D55" s="6"/>
      <c r="E55" s="6">
        <v>3211</v>
      </c>
      <c r="F55" s="30" t="s">
        <v>32</v>
      </c>
      <c r="G55" s="66" t="s">
        <v>111</v>
      </c>
      <c r="H55" s="66">
        <v>0</v>
      </c>
      <c r="I55" s="66">
        <v>0</v>
      </c>
      <c r="J55" s="68">
        <v>6088.83</v>
      </c>
      <c r="K55" s="68">
        <v>119.31</v>
      </c>
      <c r="L55" s="68">
        <v>0</v>
      </c>
    </row>
    <row r="56" spans="2:12" x14ac:dyDescent="0.25">
      <c r="B56" s="6"/>
      <c r="C56" s="25"/>
      <c r="D56" s="6"/>
      <c r="E56" s="7">
        <v>3212</v>
      </c>
      <c r="F56" s="7" t="s">
        <v>112</v>
      </c>
      <c r="G56" s="66">
        <v>28892.87</v>
      </c>
      <c r="H56" s="66">
        <v>0</v>
      </c>
      <c r="I56" s="66">
        <v>0</v>
      </c>
      <c r="J56" s="68">
        <v>33150.92</v>
      </c>
      <c r="K56" s="68">
        <v>114.74</v>
      </c>
      <c r="L56" s="68">
        <v>0</v>
      </c>
    </row>
    <row r="57" spans="2:12" x14ac:dyDescent="0.25">
      <c r="B57" s="6"/>
      <c r="C57" s="25"/>
      <c r="D57" s="6"/>
      <c r="E57" s="7">
        <v>3213</v>
      </c>
      <c r="F57" s="7" t="s">
        <v>113</v>
      </c>
      <c r="G57" s="66">
        <v>163.91</v>
      </c>
      <c r="H57" s="66">
        <v>0</v>
      </c>
      <c r="I57" s="66">
        <v>0</v>
      </c>
      <c r="J57" s="68"/>
      <c r="K57" s="68">
        <v>0</v>
      </c>
      <c r="L57" s="68">
        <v>0</v>
      </c>
    </row>
    <row r="58" spans="2:12" x14ac:dyDescent="0.25">
      <c r="B58" s="6"/>
      <c r="C58" s="25"/>
      <c r="D58" s="6"/>
      <c r="E58" s="7">
        <v>3214</v>
      </c>
      <c r="F58" s="7" t="s">
        <v>114</v>
      </c>
      <c r="G58" s="66">
        <v>373.12</v>
      </c>
      <c r="H58" s="66">
        <v>0</v>
      </c>
      <c r="I58" s="66">
        <v>0</v>
      </c>
      <c r="J58" s="68">
        <v>286.98</v>
      </c>
      <c r="K58" s="68">
        <v>76.91</v>
      </c>
      <c r="L58" s="68">
        <v>0</v>
      </c>
    </row>
    <row r="59" spans="2:12" x14ac:dyDescent="0.25">
      <c r="B59" s="6"/>
      <c r="C59" s="25"/>
      <c r="D59" s="7">
        <v>322</v>
      </c>
      <c r="F59" s="58" t="s">
        <v>115</v>
      </c>
      <c r="G59" s="81">
        <v>71070.17</v>
      </c>
      <c r="H59" s="88">
        <v>144425</v>
      </c>
      <c r="I59" s="81">
        <v>0</v>
      </c>
      <c r="J59" s="90">
        <v>156560.94</v>
      </c>
      <c r="K59" s="90">
        <v>220</v>
      </c>
      <c r="L59" s="68">
        <f>(J59/H59)*100</f>
        <v>108.40293577981652</v>
      </c>
    </row>
    <row r="60" spans="2:12" x14ac:dyDescent="0.25">
      <c r="B60" s="6"/>
      <c r="C60" s="25"/>
      <c r="D60" s="7"/>
      <c r="E60" s="7">
        <v>3221</v>
      </c>
      <c r="F60" s="7" t="s">
        <v>116</v>
      </c>
      <c r="G60" s="66">
        <v>12656.52</v>
      </c>
      <c r="H60" s="66">
        <v>0</v>
      </c>
      <c r="I60" s="66">
        <v>0</v>
      </c>
      <c r="J60" s="68">
        <v>14626.1</v>
      </c>
      <c r="K60" s="68">
        <v>115.56</v>
      </c>
      <c r="L60" s="68">
        <v>0</v>
      </c>
    </row>
    <row r="61" spans="2:12" x14ac:dyDescent="0.25">
      <c r="B61" s="6"/>
      <c r="C61" s="25"/>
      <c r="D61" s="7"/>
      <c r="E61" s="7">
        <v>3222</v>
      </c>
      <c r="F61" s="7" t="s">
        <v>117</v>
      </c>
      <c r="G61" s="66">
        <v>27225.55</v>
      </c>
      <c r="H61" s="66">
        <v>0</v>
      </c>
      <c r="I61" s="66">
        <v>0</v>
      </c>
      <c r="J61" s="68">
        <v>112623.03</v>
      </c>
      <c r="K61" s="68">
        <v>413.67</v>
      </c>
      <c r="L61" s="68">
        <v>0</v>
      </c>
    </row>
    <row r="62" spans="2:12" x14ac:dyDescent="0.25">
      <c r="B62" s="6"/>
      <c r="C62" s="6"/>
      <c r="D62" s="7"/>
      <c r="E62" s="58">
        <v>3223</v>
      </c>
      <c r="F62" s="58" t="s">
        <v>118</v>
      </c>
      <c r="G62" s="81">
        <v>27895.69</v>
      </c>
      <c r="H62" s="81">
        <v>0</v>
      </c>
      <c r="I62" s="81">
        <v>0</v>
      </c>
      <c r="J62" s="90">
        <v>27177.72</v>
      </c>
      <c r="K62" s="90">
        <v>97.43</v>
      </c>
      <c r="L62" s="68">
        <v>0</v>
      </c>
    </row>
    <row r="63" spans="2:12" x14ac:dyDescent="0.25">
      <c r="B63" s="6"/>
      <c r="C63" s="6"/>
      <c r="D63" s="7"/>
      <c r="E63" s="7">
        <v>3224</v>
      </c>
      <c r="F63" s="7" t="s">
        <v>119</v>
      </c>
      <c r="G63" s="66">
        <v>1781.05</v>
      </c>
      <c r="H63" s="66">
        <v>0</v>
      </c>
      <c r="I63" s="66">
        <v>0</v>
      </c>
      <c r="J63" s="68">
        <v>1473.63</v>
      </c>
      <c r="K63" s="68">
        <v>82.74</v>
      </c>
      <c r="L63" s="68">
        <v>0</v>
      </c>
    </row>
    <row r="64" spans="2:12" x14ac:dyDescent="0.25">
      <c r="B64" s="6"/>
      <c r="C64" s="6"/>
      <c r="D64" s="7"/>
      <c r="E64" s="7">
        <v>3225</v>
      </c>
      <c r="F64" s="7" t="s">
        <v>120</v>
      </c>
      <c r="G64" s="66">
        <v>1511.36</v>
      </c>
      <c r="H64" s="66">
        <v>0</v>
      </c>
      <c r="I64" s="66">
        <v>0</v>
      </c>
      <c r="J64" s="68">
        <v>660.46</v>
      </c>
      <c r="K64" s="68">
        <v>43.7</v>
      </c>
      <c r="L64" s="68">
        <v>0</v>
      </c>
    </row>
    <row r="65" spans="2:12" x14ac:dyDescent="0.25">
      <c r="B65" s="6"/>
      <c r="C65" s="6"/>
      <c r="D65" s="7">
        <v>323</v>
      </c>
      <c r="E65" s="7"/>
      <c r="F65" s="7" t="s">
        <v>121</v>
      </c>
      <c r="G65" s="66">
        <v>76692.52</v>
      </c>
      <c r="H65" s="66">
        <v>89289</v>
      </c>
      <c r="I65" s="66">
        <v>0</v>
      </c>
      <c r="J65" s="68">
        <v>95194.06</v>
      </c>
      <c r="K65" s="68">
        <v>124.12</v>
      </c>
      <c r="L65" s="68">
        <f>(J65/H65)*100</f>
        <v>106.61342382600321</v>
      </c>
    </row>
    <row r="66" spans="2:12" x14ac:dyDescent="0.25">
      <c r="B66" s="6"/>
      <c r="C66" s="6"/>
      <c r="D66" s="7"/>
      <c r="E66" s="7">
        <v>3231</v>
      </c>
      <c r="F66" s="7" t="s">
        <v>122</v>
      </c>
      <c r="G66" s="66">
        <v>31818.73</v>
      </c>
      <c r="H66" s="66">
        <v>0</v>
      </c>
      <c r="I66" s="66">
        <v>0</v>
      </c>
      <c r="J66" s="68">
        <v>40587.69</v>
      </c>
      <c r="K66" s="68">
        <v>127.56</v>
      </c>
      <c r="L66" s="68">
        <v>0</v>
      </c>
    </row>
    <row r="67" spans="2:12" x14ac:dyDescent="0.25">
      <c r="B67" s="6"/>
      <c r="C67" s="6"/>
      <c r="D67" s="7"/>
      <c r="E67" s="7">
        <v>3232</v>
      </c>
      <c r="F67" s="7" t="s">
        <v>123</v>
      </c>
      <c r="G67" s="66">
        <v>12522.59</v>
      </c>
      <c r="H67" s="66">
        <v>0</v>
      </c>
      <c r="I67" s="66">
        <v>0</v>
      </c>
      <c r="J67" s="68">
        <v>15360.31</v>
      </c>
      <c r="K67" s="68">
        <v>122.66</v>
      </c>
      <c r="L67" s="68">
        <v>0</v>
      </c>
    </row>
    <row r="68" spans="2:12" x14ac:dyDescent="0.25">
      <c r="B68" s="6"/>
      <c r="C68" s="6"/>
      <c r="D68" s="7"/>
      <c r="E68" s="7">
        <v>3234</v>
      </c>
      <c r="F68" s="7" t="s">
        <v>124</v>
      </c>
      <c r="G68" s="66">
        <v>17829.73</v>
      </c>
      <c r="H68" s="66">
        <v>0</v>
      </c>
      <c r="I68" s="66">
        <v>0</v>
      </c>
      <c r="J68" s="68">
        <v>21130.45</v>
      </c>
      <c r="K68" s="68">
        <v>118.51</v>
      </c>
      <c r="L68" s="68">
        <v>0</v>
      </c>
    </row>
    <row r="69" spans="2:12" x14ac:dyDescent="0.25">
      <c r="B69" s="6"/>
      <c r="C69" s="6"/>
      <c r="D69" s="7"/>
      <c r="E69" s="7">
        <v>3236</v>
      </c>
      <c r="F69" s="7" t="s">
        <v>125</v>
      </c>
      <c r="G69" s="66">
        <v>1242.95</v>
      </c>
      <c r="H69" s="66">
        <v>0</v>
      </c>
      <c r="I69" s="66">
        <v>0</v>
      </c>
      <c r="J69" s="68">
        <v>387.58</v>
      </c>
      <c r="K69" s="68">
        <v>31.18</v>
      </c>
      <c r="L69" s="68">
        <v>0</v>
      </c>
    </row>
    <row r="70" spans="2:12" x14ac:dyDescent="0.25">
      <c r="B70" s="6"/>
      <c r="C70" s="6"/>
      <c r="D70" s="7"/>
      <c r="E70" s="7">
        <v>3237</v>
      </c>
      <c r="F70" s="7" t="s">
        <v>126</v>
      </c>
      <c r="G70" s="66">
        <v>1858.12</v>
      </c>
      <c r="H70" s="66">
        <v>0</v>
      </c>
      <c r="I70" s="66">
        <v>0</v>
      </c>
      <c r="J70" s="68">
        <v>4270.8999999999996</v>
      </c>
      <c r="K70" s="68">
        <v>229.85</v>
      </c>
      <c r="L70" s="68">
        <v>0</v>
      </c>
    </row>
    <row r="71" spans="2:12" x14ac:dyDescent="0.25">
      <c r="B71" s="6"/>
      <c r="C71" s="6"/>
      <c r="D71" s="7"/>
      <c r="E71" s="7">
        <v>3238</v>
      </c>
      <c r="F71" s="7" t="s">
        <v>127</v>
      </c>
      <c r="G71" s="66">
        <v>6502.27</v>
      </c>
      <c r="H71" s="66">
        <v>0</v>
      </c>
      <c r="I71" s="66">
        <v>0</v>
      </c>
      <c r="J71" s="68">
        <v>7899.61</v>
      </c>
      <c r="K71" s="68">
        <v>121.49</v>
      </c>
      <c r="L71" s="68">
        <v>0</v>
      </c>
    </row>
    <row r="72" spans="2:12" x14ac:dyDescent="0.25">
      <c r="B72" s="6"/>
      <c r="C72" s="6"/>
      <c r="D72" s="7"/>
      <c r="E72" s="7">
        <v>3239</v>
      </c>
      <c r="F72" s="7" t="s">
        <v>128</v>
      </c>
      <c r="G72" s="66">
        <v>4918.13</v>
      </c>
      <c r="H72" s="66">
        <v>0</v>
      </c>
      <c r="I72" s="66">
        <v>0</v>
      </c>
      <c r="J72" s="68">
        <v>5557.52</v>
      </c>
      <c r="K72" s="68">
        <v>113</v>
      </c>
      <c r="L72" s="68">
        <v>0</v>
      </c>
    </row>
    <row r="73" spans="2:12" x14ac:dyDescent="0.25">
      <c r="B73" s="6"/>
      <c r="C73" s="6"/>
      <c r="D73" s="7">
        <v>324</v>
      </c>
      <c r="E73" s="7"/>
      <c r="F73" s="7" t="s">
        <v>129</v>
      </c>
      <c r="G73" s="66">
        <v>353.64</v>
      </c>
      <c r="H73" s="66">
        <v>570</v>
      </c>
      <c r="I73" s="66">
        <v>0</v>
      </c>
      <c r="J73" s="68">
        <v>570.27</v>
      </c>
      <c r="K73" s="68">
        <v>161.26</v>
      </c>
      <c r="L73" s="68">
        <f>(J73/H73)*100</f>
        <v>100.04736842105262</v>
      </c>
    </row>
    <row r="74" spans="2:12" x14ac:dyDescent="0.25">
      <c r="B74" s="6"/>
      <c r="C74" s="6"/>
      <c r="D74" s="7">
        <v>329</v>
      </c>
      <c r="E74" s="7"/>
      <c r="F74" s="7" t="s">
        <v>130</v>
      </c>
      <c r="G74" s="66">
        <v>23532.35</v>
      </c>
      <c r="H74" s="66">
        <v>6229</v>
      </c>
      <c r="I74" s="66">
        <v>0</v>
      </c>
      <c r="J74" s="68">
        <v>5518.82</v>
      </c>
      <c r="K74" s="68">
        <v>23.45</v>
      </c>
      <c r="L74" s="68">
        <f>(J74/H74)*100</f>
        <v>88.598812008348048</v>
      </c>
    </row>
    <row r="75" spans="2:12" x14ac:dyDescent="0.25">
      <c r="B75" s="6"/>
      <c r="C75" s="6"/>
      <c r="D75" s="7"/>
      <c r="E75" s="7">
        <v>3292</v>
      </c>
      <c r="F75" s="7" t="s">
        <v>131</v>
      </c>
      <c r="G75" s="66">
        <v>724.93</v>
      </c>
      <c r="H75" s="66">
        <v>1010.72</v>
      </c>
      <c r="I75" s="66">
        <v>0</v>
      </c>
      <c r="J75" s="68">
        <v>139.41999999999999</v>
      </c>
      <c r="K75" s="68">
        <v>0</v>
      </c>
      <c r="L75" s="68">
        <f>(J75/H75)*100</f>
        <v>13.794126958999522</v>
      </c>
    </row>
    <row r="76" spans="2:12" x14ac:dyDescent="0.25">
      <c r="B76" s="6"/>
      <c r="C76" s="6"/>
      <c r="D76" s="7"/>
      <c r="E76" s="7">
        <v>3294</v>
      </c>
      <c r="F76" s="7" t="s">
        <v>132</v>
      </c>
      <c r="G76" s="66">
        <v>159.27000000000001</v>
      </c>
      <c r="H76" s="66">
        <v>163.09</v>
      </c>
      <c r="I76" s="66">
        <v>0</v>
      </c>
      <c r="J76" s="68">
        <v>102.4</v>
      </c>
      <c r="K76" s="68">
        <v>0</v>
      </c>
      <c r="L76" s="68">
        <f>J76/H76*100</f>
        <v>62.787417990066842</v>
      </c>
    </row>
    <row r="77" spans="2:12" x14ac:dyDescent="0.25">
      <c r="B77" s="6"/>
      <c r="C77" s="6"/>
      <c r="D77" s="7"/>
      <c r="E77" s="7">
        <v>3295</v>
      </c>
      <c r="F77" s="7" t="s">
        <v>133</v>
      </c>
      <c r="G77" s="66">
        <v>5638.56</v>
      </c>
      <c r="H77" s="66">
        <v>2488.86</v>
      </c>
      <c r="I77" s="66">
        <v>0</v>
      </c>
      <c r="J77" s="68">
        <v>44.14</v>
      </c>
      <c r="K77" s="68">
        <v>0</v>
      </c>
      <c r="L77" s="68">
        <f>J77/H77*100</f>
        <v>1.773502728156666</v>
      </c>
    </row>
    <row r="78" spans="2:12" x14ac:dyDescent="0.25">
      <c r="B78" s="6"/>
      <c r="C78" s="6"/>
      <c r="D78" s="7"/>
      <c r="E78" s="7">
        <v>3296</v>
      </c>
      <c r="F78" s="7" t="s">
        <v>134</v>
      </c>
      <c r="G78" s="66">
        <v>15180.17</v>
      </c>
      <c r="H78" s="66">
        <v>0</v>
      </c>
      <c r="I78" s="66">
        <v>0</v>
      </c>
      <c r="J78" s="68">
        <v>0</v>
      </c>
      <c r="K78" s="68">
        <v>0</v>
      </c>
      <c r="L78" s="68">
        <v>0</v>
      </c>
    </row>
    <row r="79" spans="2:12" x14ac:dyDescent="0.25">
      <c r="B79" s="6"/>
      <c r="C79" s="6"/>
      <c r="D79" s="7"/>
      <c r="E79" s="7">
        <v>3299</v>
      </c>
      <c r="F79" s="7" t="s">
        <v>135</v>
      </c>
      <c r="G79" s="66">
        <v>1829.42</v>
      </c>
      <c r="H79" s="66">
        <v>0</v>
      </c>
      <c r="I79" s="66">
        <v>0</v>
      </c>
      <c r="J79" s="68">
        <v>1856.15</v>
      </c>
      <c r="K79" s="68">
        <v>101.46</v>
      </c>
      <c r="L79" s="68">
        <v>0</v>
      </c>
    </row>
    <row r="80" spans="2:12" x14ac:dyDescent="0.25">
      <c r="B80" s="6"/>
      <c r="C80" s="6">
        <v>34</v>
      </c>
      <c r="D80" s="7"/>
      <c r="E80" s="7"/>
      <c r="F80" s="7" t="s">
        <v>136</v>
      </c>
      <c r="G80" s="66">
        <v>12044.66</v>
      </c>
      <c r="H80" s="66">
        <v>493</v>
      </c>
      <c r="I80" s="66">
        <v>0</v>
      </c>
      <c r="J80" s="68">
        <v>602.36</v>
      </c>
      <c r="K80" s="68">
        <v>5</v>
      </c>
      <c r="L80" s="68">
        <f>J80/H80*100</f>
        <v>122.18255578093307</v>
      </c>
    </row>
    <row r="81" spans="2:12" x14ac:dyDescent="0.25">
      <c r="B81" s="6"/>
      <c r="C81" s="6"/>
      <c r="D81" s="7">
        <v>343</v>
      </c>
      <c r="E81" s="7"/>
      <c r="F81" s="7" t="s">
        <v>137</v>
      </c>
      <c r="G81" s="66">
        <v>12044.66</v>
      </c>
      <c r="H81" s="66">
        <v>493</v>
      </c>
      <c r="I81" s="66">
        <v>0</v>
      </c>
      <c r="J81" s="68">
        <v>602.36</v>
      </c>
      <c r="K81" s="68">
        <v>5</v>
      </c>
      <c r="L81" s="68">
        <v>122.18</v>
      </c>
    </row>
    <row r="82" spans="2:12" x14ac:dyDescent="0.25">
      <c r="B82" s="6"/>
      <c r="C82" s="6"/>
      <c r="D82" s="7"/>
      <c r="E82" s="7">
        <v>3431</v>
      </c>
      <c r="F82" s="7" t="s">
        <v>138</v>
      </c>
      <c r="G82" s="66">
        <v>776.95</v>
      </c>
      <c r="H82" s="66">
        <v>0</v>
      </c>
      <c r="I82" s="66">
        <v>0</v>
      </c>
      <c r="J82" s="68">
        <v>602.36</v>
      </c>
      <c r="K82" s="68">
        <v>77.53</v>
      </c>
      <c r="L82" s="68">
        <v>0</v>
      </c>
    </row>
    <row r="83" spans="2:12" x14ac:dyDescent="0.25">
      <c r="B83" s="6"/>
      <c r="C83" s="6"/>
      <c r="D83" s="7"/>
      <c r="E83" s="7">
        <v>3433</v>
      </c>
      <c r="F83" s="7" t="s">
        <v>139</v>
      </c>
      <c r="G83" s="66">
        <v>11267.71</v>
      </c>
      <c r="H83" s="66">
        <v>0</v>
      </c>
      <c r="I83" s="66">
        <v>0</v>
      </c>
      <c r="J83" s="68">
        <v>0</v>
      </c>
      <c r="K83" s="68">
        <v>0</v>
      </c>
      <c r="L83" s="68">
        <v>0</v>
      </c>
    </row>
    <row r="84" spans="2:12" x14ac:dyDescent="0.25">
      <c r="B84" s="6"/>
      <c r="C84" s="6">
        <v>37</v>
      </c>
      <c r="D84" s="7"/>
      <c r="E84" s="7"/>
      <c r="F84" s="7" t="s">
        <v>140</v>
      </c>
      <c r="G84" s="66">
        <v>69689.33</v>
      </c>
      <c r="H84" s="66">
        <v>63898</v>
      </c>
      <c r="I84" s="66">
        <v>0</v>
      </c>
      <c r="J84" s="68">
        <v>63044.75</v>
      </c>
      <c r="K84" s="68">
        <v>0</v>
      </c>
      <c r="L84" s="68">
        <f>J84/H84*100</f>
        <v>98.664668690725847</v>
      </c>
    </row>
    <row r="85" spans="2:12" x14ac:dyDescent="0.25">
      <c r="B85" s="6"/>
      <c r="C85" s="6"/>
      <c r="D85" s="7">
        <v>372</v>
      </c>
      <c r="E85" s="7"/>
      <c r="F85" s="7" t="s">
        <v>141</v>
      </c>
      <c r="G85" s="66">
        <v>69689.33</v>
      </c>
      <c r="H85" s="66">
        <v>63898</v>
      </c>
      <c r="I85" s="66">
        <v>0</v>
      </c>
      <c r="J85" s="68">
        <v>63044.75</v>
      </c>
      <c r="K85" s="68">
        <v>90.47</v>
      </c>
      <c r="L85" s="68">
        <f>J85/H85*100</f>
        <v>98.664668690725847</v>
      </c>
    </row>
    <row r="86" spans="2:12" x14ac:dyDescent="0.25">
      <c r="B86" s="6"/>
      <c r="C86" s="6"/>
      <c r="D86" s="7"/>
      <c r="E86" s="7">
        <v>3721</v>
      </c>
      <c r="F86" s="7" t="s">
        <v>142</v>
      </c>
      <c r="G86" s="66">
        <v>3127.21</v>
      </c>
      <c r="H86" s="66">
        <v>0</v>
      </c>
      <c r="I86" s="66">
        <v>0</v>
      </c>
      <c r="J86" s="68">
        <v>0</v>
      </c>
      <c r="K86" s="68">
        <v>0</v>
      </c>
      <c r="L86" s="68">
        <v>0</v>
      </c>
    </row>
    <row r="87" spans="2:12" x14ac:dyDescent="0.25">
      <c r="B87" s="6"/>
      <c r="C87" s="6"/>
      <c r="D87" s="7"/>
      <c r="E87" s="7">
        <v>3722</v>
      </c>
      <c r="F87" s="7" t="s">
        <v>140</v>
      </c>
      <c r="G87" s="66">
        <v>66562.12</v>
      </c>
      <c r="H87" s="66">
        <v>0</v>
      </c>
      <c r="I87" s="66">
        <v>0</v>
      </c>
      <c r="J87" s="68">
        <v>63044.75</v>
      </c>
      <c r="K87" s="68">
        <v>94.72</v>
      </c>
      <c r="L87" s="68">
        <v>0</v>
      </c>
    </row>
    <row r="88" spans="2:12" x14ac:dyDescent="0.25">
      <c r="B88" s="6"/>
      <c r="C88" s="6">
        <v>38</v>
      </c>
      <c r="D88" s="7"/>
      <c r="E88" s="7"/>
      <c r="F88" s="7" t="s">
        <v>143</v>
      </c>
      <c r="G88" s="66">
        <v>0</v>
      </c>
      <c r="H88" s="66">
        <v>1284</v>
      </c>
      <c r="I88" s="66">
        <v>0</v>
      </c>
      <c r="J88" s="68">
        <v>1281.77</v>
      </c>
      <c r="K88" s="68">
        <v>99.83</v>
      </c>
      <c r="L88" s="68">
        <f>J88/H88*100</f>
        <v>99.826323987538927</v>
      </c>
    </row>
    <row r="89" spans="2:12" x14ac:dyDescent="0.25">
      <c r="B89" s="8">
        <v>4</v>
      </c>
      <c r="C89" s="9"/>
      <c r="D89" s="9"/>
      <c r="E89" s="9"/>
      <c r="F89" s="23" t="s">
        <v>6</v>
      </c>
      <c r="G89" s="66">
        <v>79337.72</v>
      </c>
      <c r="H89" s="66">
        <v>9297</v>
      </c>
      <c r="I89" s="66">
        <v>0</v>
      </c>
      <c r="J89" s="68">
        <v>6124.82</v>
      </c>
      <c r="K89" s="68">
        <v>7.72</v>
      </c>
      <c r="L89" s="68">
        <f>J89/H89*100</f>
        <v>65.87953103151554</v>
      </c>
    </row>
    <row r="90" spans="2:12" x14ac:dyDescent="0.25">
      <c r="B90" s="10"/>
      <c r="C90" s="10">
        <v>42</v>
      </c>
      <c r="D90" s="10"/>
      <c r="E90" s="10"/>
      <c r="F90" s="24" t="s">
        <v>144</v>
      </c>
      <c r="G90" s="66">
        <v>7321.97</v>
      </c>
      <c r="H90" s="66">
        <v>0</v>
      </c>
      <c r="I90" s="67">
        <v>0</v>
      </c>
      <c r="J90" s="68">
        <v>4874.82</v>
      </c>
      <c r="K90" s="68">
        <v>66.58</v>
      </c>
      <c r="L90" s="68">
        <v>0</v>
      </c>
    </row>
    <row r="91" spans="2:12" x14ac:dyDescent="0.25">
      <c r="B91" s="10"/>
      <c r="C91" s="10"/>
      <c r="D91" s="6">
        <v>422</v>
      </c>
      <c r="E91" s="6"/>
      <c r="F91" s="6" t="s">
        <v>145</v>
      </c>
      <c r="G91" s="66">
        <v>692.43</v>
      </c>
      <c r="H91" s="66">
        <v>4646</v>
      </c>
      <c r="I91" s="67">
        <v>0</v>
      </c>
      <c r="J91" s="68">
        <v>1844.05</v>
      </c>
      <c r="K91" s="68">
        <v>266.32</v>
      </c>
      <c r="L91" s="68">
        <f>J91/H91*100</f>
        <v>39.691132156693932</v>
      </c>
    </row>
    <row r="92" spans="2:12" x14ac:dyDescent="0.25">
      <c r="B92" s="10"/>
      <c r="C92" s="10"/>
      <c r="D92" s="10"/>
      <c r="E92" s="10">
        <v>4221</v>
      </c>
      <c r="F92" s="24" t="s">
        <v>146</v>
      </c>
      <c r="G92" s="66">
        <v>394.07</v>
      </c>
      <c r="H92" s="66">
        <v>0</v>
      </c>
      <c r="I92" s="67">
        <v>0</v>
      </c>
      <c r="J92" s="68">
        <v>0</v>
      </c>
      <c r="K92" s="68">
        <v>0</v>
      </c>
      <c r="L92" s="68">
        <v>0</v>
      </c>
    </row>
    <row r="93" spans="2:12" x14ac:dyDescent="0.25">
      <c r="B93" s="10"/>
      <c r="C93" s="10"/>
      <c r="D93" s="10"/>
      <c r="E93" s="10">
        <v>4227</v>
      </c>
      <c r="F93" s="24" t="s">
        <v>147</v>
      </c>
      <c r="G93" s="66">
        <v>298.36</v>
      </c>
      <c r="H93" s="66">
        <v>0</v>
      </c>
      <c r="I93" s="67">
        <v>0</v>
      </c>
      <c r="J93" s="68">
        <v>921.25</v>
      </c>
      <c r="K93" s="68">
        <v>308.77999999999997</v>
      </c>
      <c r="L93" s="68">
        <v>0</v>
      </c>
    </row>
    <row r="94" spans="2:12" x14ac:dyDescent="0.25">
      <c r="B94" s="10"/>
      <c r="C94" s="10"/>
      <c r="D94" s="10">
        <v>424</v>
      </c>
      <c r="E94" s="10"/>
      <c r="F94" s="24" t="s">
        <v>148</v>
      </c>
      <c r="G94" s="66">
        <v>6629.54</v>
      </c>
      <c r="H94" s="66">
        <v>3401</v>
      </c>
      <c r="I94" s="67">
        <v>0</v>
      </c>
      <c r="J94" s="68">
        <v>3030.77</v>
      </c>
      <c r="K94" s="68">
        <v>45.72</v>
      </c>
      <c r="L94" s="68">
        <f>J94/H94*100</f>
        <v>89.114084092913842</v>
      </c>
    </row>
    <row r="95" spans="2:12" x14ac:dyDescent="0.25">
      <c r="B95" s="10"/>
      <c r="C95" s="10"/>
      <c r="D95" s="10"/>
      <c r="E95" s="10">
        <v>4241</v>
      </c>
      <c r="F95" s="24" t="s">
        <v>148</v>
      </c>
      <c r="G95" s="66">
        <v>6629.54</v>
      </c>
      <c r="H95" s="66">
        <v>3401</v>
      </c>
      <c r="I95" s="67">
        <v>0</v>
      </c>
      <c r="J95" s="68">
        <v>3030.77</v>
      </c>
      <c r="K95" s="68">
        <v>45.72</v>
      </c>
      <c r="L95" s="68">
        <v>89.11</v>
      </c>
    </row>
    <row r="96" spans="2:12" x14ac:dyDescent="0.25">
      <c r="B96" s="10"/>
      <c r="C96" s="10">
        <v>45</v>
      </c>
      <c r="D96" s="10"/>
      <c r="E96" s="10"/>
      <c r="F96" s="24" t="s">
        <v>149</v>
      </c>
      <c r="G96" s="66">
        <v>72015.75</v>
      </c>
      <c r="H96" s="66">
        <v>0</v>
      </c>
      <c r="I96" s="67">
        <v>0</v>
      </c>
      <c r="J96" s="68">
        <v>1250</v>
      </c>
      <c r="K96" s="68">
        <v>1.74</v>
      </c>
      <c r="L96" s="68">
        <v>0</v>
      </c>
    </row>
    <row r="97" spans="2:12" x14ac:dyDescent="0.25">
      <c r="B97" s="10"/>
      <c r="C97" s="10"/>
      <c r="D97" s="10">
        <v>451</v>
      </c>
      <c r="E97" s="10"/>
      <c r="F97" s="24" t="s">
        <v>150</v>
      </c>
      <c r="G97" s="66">
        <v>72015.75</v>
      </c>
      <c r="H97" s="66">
        <v>1250</v>
      </c>
      <c r="I97" s="67">
        <v>0</v>
      </c>
      <c r="J97" s="68">
        <v>1250</v>
      </c>
      <c r="K97" s="68">
        <v>1.74</v>
      </c>
      <c r="L97" s="68">
        <f>J97/H97*100</f>
        <v>100</v>
      </c>
    </row>
    <row r="98" spans="2:12" x14ac:dyDescent="0.25">
      <c r="B98" s="10"/>
      <c r="C98" s="10"/>
      <c r="D98" s="10"/>
      <c r="E98" s="10">
        <v>4511</v>
      </c>
      <c r="F98" s="24" t="s">
        <v>150</v>
      </c>
      <c r="G98" s="66">
        <v>72015.75</v>
      </c>
      <c r="H98" s="66">
        <v>1250</v>
      </c>
      <c r="I98" s="67">
        <v>0</v>
      </c>
      <c r="J98" s="68">
        <v>1250</v>
      </c>
      <c r="K98" s="68">
        <v>1.74</v>
      </c>
      <c r="L98" s="68">
        <v>100</v>
      </c>
    </row>
    <row r="99" spans="2:12" x14ac:dyDescent="0.25">
      <c r="B99" s="10"/>
      <c r="C99" s="10"/>
      <c r="D99" s="10">
        <v>922</v>
      </c>
      <c r="E99" s="10"/>
      <c r="F99" s="24" t="s">
        <v>151</v>
      </c>
      <c r="G99" s="66">
        <v>10201.75</v>
      </c>
      <c r="H99" s="66">
        <v>19990</v>
      </c>
      <c r="I99" s="67">
        <v>0</v>
      </c>
      <c r="J99" s="68">
        <v>23751.48</v>
      </c>
      <c r="K99" s="68">
        <v>232.82</v>
      </c>
      <c r="L99" s="68">
        <f>J99/H99*100</f>
        <v>118.81680840420211</v>
      </c>
    </row>
    <row r="100" spans="2:12" x14ac:dyDescent="0.25">
      <c r="I100" s="57"/>
    </row>
    <row r="101" spans="2:12" x14ac:dyDescent="0.25">
      <c r="I101" s="57"/>
    </row>
    <row r="102" spans="2:12" x14ac:dyDescent="0.25">
      <c r="I102" s="57"/>
    </row>
  </sheetData>
  <mergeCells count="7">
    <mergeCell ref="B8:F8"/>
    <mergeCell ref="B9:F9"/>
    <mergeCell ref="B40:F40"/>
    <mergeCell ref="B41:F41"/>
    <mergeCell ref="B2:L2"/>
    <mergeCell ref="B4:L4"/>
    <mergeCell ref="B6:L6"/>
  </mergeCells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workbookViewId="0">
      <selection activeCell="C6" sqref="C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3"/>
      <c r="G1" s="3"/>
      <c r="H1" s="3"/>
    </row>
    <row r="2" spans="2:8" ht="15.75" customHeight="1" x14ac:dyDescent="0.25">
      <c r="B2" s="120" t="s">
        <v>42</v>
      </c>
      <c r="C2" s="120"/>
      <c r="D2" s="120"/>
      <c r="E2" s="120"/>
      <c r="F2" s="120"/>
      <c r="G2" s="120"/>
      <c r="H2" s="120"/>
    </row>
    <row r="3" spans="2:8" ht="18" x14ac:dyDescent="0.25">
      <c r="B3" s="16"/>
      <c r="C3" s="16"/>
      <c r="D3" s="16"/>
      <c r="E3" s="16"/>
      <c r="F3" s="3"/>
      <c r="G3" s="3"/>
      <c r="H3" s="3"/>
    </row>
    <row r="4" spans="2:8" ht="25.5" x14ac:dyDescent="0.25">
      <c r="B4" s="39" t="s">
        <v>7</v>
      </c>
      <c r="C4" s="39" t="s">
        <v>84</v>
      </c>
      <c r="D4" s="39" t="s">
        <v>81</v>
      </c>
      <c r="E4" s="39" t="s">
        <v>72</v>
      </c>
      <c r="F4" s="39" t="s">
        <v>83</v>
      </c>
      <c r="G4" s="39" t="s">
        <v>17</v>
      </c>
      <c r="H4" s="39" t="s">
        <v>52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19</v>
      </c>
      <c r="H5" s="39" t="s">
        <v>104</v>
      </c>
    </row>
    <row r="6" spans="2:8" x14ac:dyDescent="0.25">
      <c r="B6" s="5" t="s">
        <v>41</v>
      </c>
      <c r="C6" s="66">
        <f>SUM(C9+C14+C19+C24+C32+C36)</f>
        <v>1891317</v>
      </c>
      <c r="D6" s="66">
        <f>D9+D14+D19+D24+D27+D32+D36+D38+D42+D45</f>
        <v>2168258</v>
      </c>
      <c r="E6" s="67">
        <v>0</v>
      </c>
      <c r="F6" s="68">
        <f>F9+F14+F24+F32+F36</f>
        <v>2078801.75</v>
      </c>
      <c r="G6" s="68">
        <f>F6/C6*100</f>
        <v>109.91292046758952</v>
      </c>
      <c r="H6" s="68">
        <f>F6/D6*100</f>
        <v>95.874280182524402</v>
      </c>
    </row>
    <row r="7" spans="2:8" x14ac:dyDescent="0.25">
      <c r="B7" s="5" t="s">
        <v>39</v>
      </c>
      <c r="C7" s="66">
        <v>0</v>
      </c>
      <c r="D7" s="66">
        <v>0</v>
      </c>
      <c r="E7" s="66">
        <v>0</v>
      </c>
      <c r="F7" s="68">
        <v>0</v>
      </c>
      <c r="G7" s="68">
        <v>0</v>
      </c>
      <c r="H7" s="68">
        <v>0</v>
      </c>
    </row>
    <row r="8" spans="2:8" x14ac:dyDescent="0.25">
      <c r="B8" s="33" t="s">
        <v>38</v>
      </c>
      <c r="C8" s="66">
        <v>0</v>
      </c>
      <c r="D8" s="66">
        <v>0</v>
      </c>
      <c r="E8" s="66">
        <v>0</v>
      </c>
      <c r="F8" s="68">
        <v>0</v>
      </c>
      <c r="G8" s="68">
        <v>0</v>
      </c>
      <c r="H8" s="68">
        <v>0</v>
      </c>
    </row>
    <row r="9" spans="2:8" x14ac:dyDescent="0.25">
      <c r="B9" s="32" t="s">
        <v>152</v>
      </c>
      <c r="C9" s="66">
        <v>51227.8</v>
      </c>
      <c r="D9" s="66">
        <v>67356</v>
      </c>
      <c r="E9" s="66">
        <v>0</v>
      </c>
      <c r="F9" s="68">
        <v>67355.02</v>
      </c>
      <c r="G9" s="68">
        <v>131.47999999999999</v>
      </c>
      <c r="H9" s="68">
        <f>F9/D9*100</f>
        <v>99.998545044242533</v>
      </c>
    </row>
    <row r="10" spans="2:8" x14ac:dyDescent="0.25">
      <c r="B10" s="32" t="s">
        <v>153</v>
      </c>
      <c r="C10" s="66">
        <v>51227.8</v>
      </c>
      <c r="D10" s="66">
        <v>67356</v>
      </c>
      <c r="E10" s="66">
        <v>0</v>
      </c>
      <c r="F10" s="68">
        <v>67355.02</v>
      </c>
      <c r="G10" s="68">
        <v>131.47999999999999</v>
      </c>
      <c r="H10" s="68">
        <v>100</v>
      </c>
    </row>
    <row r="11" spans="2:8" x14ac:dyDescent="0.25">
      <c r="B11" s="32" t="s">
        <v>154</v>
      </c>
      <c r="C11" s="66">
        <v>0</v>
      </c>
      <c r="D11" s="66">
        <v>0</v>
      </c>
      <c r="E11" s="66">
        <v>0</v>
      </c>
      <c r="F11" s="68">
        <v>0</v>
      </c>
      <c r="G11" s="68">
        <v>0</v>
      </c>
      <c r="H11" s="68">
        <v>0</v>
      </c>
    </row>
    <row r="12" spans="2:8" x14ac:dyDescent="0.25">
      <c r="B12" s="5" t="s">
        <v>34</v>
      </c>
      <c r="C12" s="66">
        <v>0</v>
      </c>
      <c r="D12" s="66">
        <v>0</v>
      </c>
      <c r="E12" s="67">
        <v>0</v>
      </c>
      <c r="F12" s="68">
        <v>0</v>
      </c>
      <c r="G12" s="68">
        <v>0</v>
      </c>
      <c r="H12" s="68">
        <v>0</v>
      </c>
    </row>
    <row r="13" spans="2:8" x14ac:dyDescent="0.25">
      <c r="B13" s="31" t="s">
        <v>155</v>
      </c>
      <c r="C13" s="66">
        <v>0</v>
      </c>
      <c r="D13" s="66">
        <v>0</v>
      </c>
      <c r="E13" s="67">
        <v>0</v>
      </c>
      <c r="F13" s="68">
        <v>0</v>
      </c>
      <c r="G13" s="68">
        <v>0</v>
      </c>
      <c r="H13" s="68">
        <v>0</v>
      </c>
    </row>
    <row r="14" spans="2:8" x14ac:dyDescent="0.25">
      <c r="B14" s="31" t="s">
        <v>152</v>
      </c>
      <c r="C14" s="66">
        <v>396.8</v>
      </c>
      <c r="D14" s="66">
        <v>13152</v>
      </c>
      <c r="E14" s="67">
        <v>0</v>
      </c>
      <c r="F14" s="68">
        <v>10966</v>
      </c>
      <c r="G14" s="68">
        <v>0</v>
      </c>
      <c r="H14" s="68">
        <v>0</v>
      </c>
    </row>
    <row r="15" spans="2:8" x14ac:dyDescent="0.25">
      <c r="B15" s="31" t="s">
        <v>153</v>
      </c>
      <c r="C15" s="66">
        <v>396.8</v>
      </c>
      <c r="D15" s="66">
        <v>10842</v>
      </c>
      <c r="E15" s="67">
        <v>0</v>
      </c>
      <c r="F15" s="68">
        <v>10966</v>
      </c>
      <c r="G15" s="68">
        <v>0</v>
      </c>
      <c r="H15" s="68">
        <v>0</v>
      </c>
    </row>
    <row r="16" spans="2:8" x14ac:dyDescent="0.25">
      <c r="B16" s="31" t="s">
        <v>157</v>
      </c>
      <c r="C16" s="66">
        <v>0</v>
      </c>
      <c r="D16" s="66">
        <v>2310</v>
      </c>
      <c r="E16" s="67">
        <v>0</v>
      </c>
      <c r="F16" s="68">
        <v>0</v>
      </c>
      <c r="G16" s="68">
        <v>0</v>
      </c>
      <c r="H16" s="68">
        <v>0</v>
      </c>
    </row>
    <row r="17" spans="2:8" x14ac:dyDescent="0.25">
      <c r="B17" s="31" t="s">
        <v>154</v>
      </c>
      <c r="C17" s="66">
        <v>0</v>
      </c>
      <c r="D17" s="66">
        <v>0</v>
      </c>
      <c r="E17" s="67">
        <v>0</v>
      </c>
      <c r="F17" s="68">
        <v>0</v>
      </c>
      <c r="G17" s="68">
        <v>0</v>
      </c>
      <c r="H17" s="68">
        <v>0</v>
      </c>
    </row>
    <row r="18" spans="2:8" x14ac:dyDescent="0.25">
      <c r="B18" s="5" t="s">
        <v>156</v>
      </c>
      <c r="C18" s="66">
        <v>0</v>
      </c>
      <c r="D18" s="66">
        <v>0</v>
      </c>
      <c r="E18" s="67">
        <v>0</v>
      </c>
      <c r="F18" s="68">
        <v>0</v>
      </c>
      <c r="G18" s="68">
        <v>0</v>
      </c>
      <c r="H18" s="68">
        <v>0</v>
      </c>
    </row>
    <row r="19" spans="2:8" x14ac:dyDescent="0.25">
      <c r="B19" s="31" t="s">
        <v>152</v>
      </c>
      <c r="C19" s="66">
        <v>17829.96</v>
      </c>
      <c r="D19" s="66">
        <v>5000</v>
      </c>
      <c r="E19" s="67">
        <v>0</v>
      </c>
      <c r="F19" s="68">
        <v>0</v>
      </c>
      <c r="G19" s="68">
        <v>28.04</v>
      </c>
      <c r="H19" s="68">
        <v>0</v>
      </c>
    </row>
    <row r="20" spans="2:8" x14ac:dyDescent="0.25">
      <c r="B20" s="10" t="s">
        <v>153</v>
      </c>
      <c r="C20" s="66">
        <v>17829.96</v>
      </c>
      <c r="D20" s="66">
        <v>5000</v>
      </c>
      <c r="E20" s="67">
        <v>0</v>
      </c>
      <c r="F20" s="68">
        <v>0</v>
      </c>
      <c r="G20" s="68">
        <v>28.04</v>
      </c>
      <c r="H20" s="68">
        <v>0</v>
      </c>
    </row>
    <row r="21" spans="2:8" x14ac:dyDescent="0.25">
      <c r="B21" s="31" t="s">
        <v>158</v>
      </c>
      <c r="C21" s="66">
        <v>0</v>
      </c>
      <c r="D21" s="66">
        <v>0</v>
      </c>
      <c r="E21" s="67">
        <v>0</v>
      </c>
      <c r="F21" s="68">
        <v>0</v>
      </c>
      <c r="G21" s="68">
        <v>0</v>
      </c>
      <c r="H21" s="68">
        <v>0</v>
      </c>
    </row>
    <row r="22" spans="2:8" x14ac:dyDescent="0.25">
      <c r="B22" s="31" t="s">
        <v>154</v>
      </c>
      <c r="C22" s="66">
        <v>0</v>
      </c>
      <c r="D22" s="66">
        <v>0</v>
      </c>
      <c r="E22" s="67">
        <v>0</v>
      </c>
      <c r="F22" s="68">
        <v>0</v>
      </c>
      <c r="G22" s="68">
        <v>0</v>
      </c>
      <c r="H22" s="68">
        <v>0</v>
      </c>
    </row>
    <row r="23" spans="2:8" ht="15.75" customHeight="1" x14ac:dyDescent="0.25">
      <c r="B23" s="5" t="s">
        <v>159</v>
      </c>
      <c r="C23" s="66">
        <v>0</v>
      </c>
      <c r="D23" s="66">
        <v>0</v>
      </c>
      <c r="E23" s="67">
        <v>0</v>
      </c>
      <c r="F23" s="68">
        <v>0</v>
      </c>
      <c r="G23" s="68">
        <v>0</v>
      </c>
      <c r="H23" s="68">
        <v>0</v>
      </c>
    </row>
    <row r="24" spans="2:8" x14ac:dyDescent="0.25">
      <c r="B24" s="33" t="s">
        <v>152</v>
      </c>
      <c r="C24" s="66">
        <v>172685.59</v>
      </c>
      <c r="D24" s="66">
        <v>111127</v>
      </c>
      <c r="E24" s="66">
        <v>0</v>
      </c>
      <c r="F24" s="68">
        <v>111126.93</v>
      </c>
      <c r="G24" s="68">
        <v>64.349999999999994</v>
      </c>
      <c r="H24" s="68">
        <v>100</v>
      </c>
    </row>
    <row r="25" spans="2:8" x14ac:dyDescent="0.25">
      <c r="B25" s="32" t="s">
        <v>153</v>
      </c>
      <c r="C25" s="66">
        <v>172685.59</v>
      </c>
      <c r="D25" s="66">
        <v>111127</v>
      </c>
      <c r="E25" s="66">
        <v>0</v>
      </c>
      <c r="F25" s="68">
        <v>111126.93</v>
      </c>
      <c r="G25" s="68">
        <v>64.349999999999994</v>
      </c>
      <c r="H25" s="68">
        <v>100</v>
      </c>
    </row>
    <row r="26" spans="2:8" x14ac:dyDescent="0.25">
      <c r="B26" s="32" t="s">
        <v>154</v>
      </c>
      <c r="C26" s="66">
        <v>0</v>
      </c>
      <c r="D26" s="66">
        <v>0</v>
      </c>
      <c r="E26" s="66">
        <v>0</v>
      </c>
      <c r="F26" s="68">
        <v>0</v>
      </c>
      <c r="G26" s="68">
        <v>0</v>
      </c>
      <c r="H26" s="68">
        <v>0</v>
      </c>
    </row>
    <row r="27" spans="2:8" x14ac:dyDescent="0.25">
      <c r="B27" s="69" t="s">
        <v>163</v>
      </c>
      <c r="C27" s="66">
        <v>0</v>
      </c>
      <c r="D27" s="66">
        <v>949</v>
      </c>
      <c r="E27" s="66">
        <v>0</v>
      </c>
      <c r="F27" s="68">
        <v>0</v>
      </c>
      <c r="G27" s="68">
        <v>0</v>
      </c>
      <c r="H27" s="68">
        <v>0</v>
      </c>
    </row>
    <row r="28" spans="2:8" x14ac:dyDescent="0.25">
      <c r="B28" s="32" t="s">
        <v>152</v>
      </c>
      <c r="C28" s="66">
        <v>0</v>
      </c>
      <c r="D28" s="66">
        <v>949</v>
      </c>
      <c r="E28" s="66">
        <v>0</v>
      </c>
      <c r="F28" s="68">
        <v>0</v>
      </c>
      <c r="G28" s="68">
        <v>0</v>
      </c>
      <c r="H28" s="68">
        <v>0</v>
      </c>
    </row>
    <row r="29" spans="2:8" x14ac:dyDescent="0.25">
      <c r="B29" s="32" t="s">
        <v>153</v>
      </c>
      <c r="C29" s="66">
        <v>0</v>
      </c>
      <c r="D29" s="66">
        <v>949</v>
      </c>
      <c r="E29" s="66">
        <v>0</v>
      </c>
      <c r="F29" s="68">
        <v>0</v>
      </c>
      <c r="G29" s="68">
        <v>0</v>
      </c>
      <c r="H29" s="68">
        <v>0</v>
      </c>
    </row>
    <row r="30" spans="2:8" x14ac:dyDescent="0.25">
      <c r="B30" s="32" t="s">
        <v>154</v>
      </c>
      <c r="C30" s="66">
        <v>0</v>
      </c>
      <c r="D30" s="66">
        <v>0</v>
      </c>
      <c r="E30" s="66">
        <v>0</v>
      </c>
      <c r="F30" s="68">
        <v>0</v>
      </c>
      <c r="G30" s="68">
        <v>0</v>
      </c>
      <c r="H30" s="68">
        <v>0</v>
      </c>
    </row>
    <row r="31" spans="2:8" x14ac:dyDescent="0.25">
      <c r="B31" s="5" t="s">
        <v>160</v>
      </c>
      <c r="C31" s="66">
        <v>0</v>
      </c>
      <c r="D31" s="66">
        <v>0</v>
      </c>
      <c r="E31" s="67">
        <v>0</v>
      </c>
      <c r="F31" s="68">
        <v>0</v>
      </c>
      <c r="G31" s="68">
        <v>0</v>
      </c>
      <c r="H31" s="68">
        <v>0</v>
      </c>
    </row>
    <row r="32" spans="2:8" x14ac:dyDescent="0.25">
      <c r="B32" s="31" t="s">
        <v>152</v>
      </c>
      <c r="C32" s="66">
        <v>22991.3</v>
      </c>
      <c r="D32" s="66">
        <v>35653</v>
      </c>
      <c r="E32" s="67">
        <v>0</v>
      </c>
      <c r="F32" s="68">
        <v>35649.86</v>
      </c>
      <c r="G32" s="68">
        <v>146.36000000000001</v>
      </c>
      <c r="H32" s="68">
        <f>F32/D32*100</f>
        <v>99.991192886994085</v>
      </c>
    </row>
    <row r="33" spans="2:8" x14ac:dyDescent="0.25">
      <c r="B33" s="31" t="s">
        <v>153</v>
      </c>
      <c r="C33" s="66">
        <v>22991.3</v>
      </c>
      <c r="D33" s="66">
        <v>35653</v>
      </c>
      <c r="E33" s="67">
        <v>0</v>
      </c>
      <c r="F33" s="68">
        <v>35649.86</v>
      </c>
      <c r="G33" s="68">
        <v>146.36000000000001</v>
      </c>
      <c r="H33" s="68">
        <v>99.99</v>
      </c>
    </row>
    <row r="34" spans="2:8" x14ac:dyDescent="0.25">
      <c r="B34" s="31" t="s">
        <v>154</v>
      </c>
      <c r="C34" s="66">
        <v>0</v>
      </c>
      <c r="D34" s="66">
        <v>0</v>
      </c>
      <c r="E34" s="67">
        <v>0</v>
      </c>
      <c r="F34" s="68">
        <v>0</v>
      </c>
      <c r="G34" s="68">
        <v>0</v>
      </c>
      <c r="H34" s="68">
        <v>0</v>
      </c>
    </row>
    <row r="35" spans="2:8" x14ac:dyDescent="0.25">
      <c r="B35" s="59" t="s">
        <v>161</v>
      </c>
      <c r="C35" s="66">
        <v>0</v>
      </c>
      <c r="D35" s="66">
        <v>0</v>
      </c>
      <c r="E35" s="67">
        <v>0</v>
      </c>
      <c r="F35" s="68">
        <v>0</v>
      </c>
      <c r="G35" s="68">
        <v>0</v>
      </c>
      <c r="H35" s="68">
        <v>0</v>
      </c>
    </row>
    <row r="36" spans="2:8" x14ac:dyDescent="0.25">
      <c r="B36" s="31" t="s">
        <v>152</v>
      </c>
      <c r="C36" s="66">
        <v>1626185.55</v>
      </c>
      <c r="D36" s="66">
        <v>1907632.52</v>
      </c>
      <c r="E36" s="67">
        <v>0</v>
      </c>
      <c r="F36" s="68">
        <v>1853703.94</v>
      </c>
      <c r="G36" s="68">
        <v>120.17</v>
      </c>
      <c r="H36" s="68">
        <f>F36/D36*100</f>
        <v>97.173010030254673</v>
      </c>
    </row>
    <row r="37" spans="2:8" x14ac:dyDescent="0.25">
      <c r="B37" s="31" t="s">
        <v>153</v>
      </c>
      <c r="C37" s="66">
        <v>1612636.05</v>
      </c>
      <c r="D37" s="66">
        <v>2028752</v>
      </c>
      <c r="E37" s="67">
        <v>0</v>
      </c>
      <c r="F37" s="68">
        <v>1868188.19</v>
      </c>
      <c r="G37" s="68">
        <v>126.17</v>
      </c>
      <c r="H37" s="68">
        <f>F37/D37*100</f>
        <v>92.085587099852518</v>
      </c>
    </row>
    <row r="38" spans="2:8" x14ac:dyDescent="0.25">
      <c r="B38" s="31" t="s">
        <v>162</v>
      </c>
      <c r="C38" s="66">
        <v>10202</v>
      </c>
      <c r="D38" s="66">
        <v>23751.48</v>
      </c>
      <c r="E38" s="67">
        <v>0</v>
      </c>
      <c r="F38" s="68">
        <v>9266.39</v>
      </c>
      <c r="G38" s="68">
        <v>90.83</v>
      </c>
      <c r="H38" s="68">
        <v>39.01</v>
      </c>
    </row>
    <row r="39" spans="2:8" x14ac:dyDescent="0.25">
      <c r="B39" s="31" t="s">
        <v>158</v>
      </c>
      <c r="C39" s="66">
        <v>0</v>
      </c>
      <c r="D39" s="66">
        <v>0</v>
      </c>
      <c r="E39" s="67">
        <v>0</v>
      </c>
      <c r="F39" s="68">
        <v>0</v>
      </c>
      <c r="G39" s="68">
        <v>0</v>
      </c>
      <c r="H39" s="68">
        <v>0</v>
      </c>
    </row>
    <row r="40" spans="2:8" x14ac:dyDescent="0.25">
      <c r="B40" s="31" t="s">
        <v>154</v>
      </c>
      <c r="C40" s="66">
        <v>66717.66</v>
      </c>
      <c r="D40" s="66">
        <v>0</v>
      </c>
      <c r="E40" s="67">
        <v>0</v>
      </c>
      <c r="F40" s="68">
        <v>134784.01999999999</v>
      </c>
      <c r="G40" s="68">
        <v>0</v>
      </c>
      <c r="H40" s="68">
        <v>0</v>
      </c>
    </row>
    <row r="41" spans="2:8" x14ac:dyDescent="0.25">
      <c r="B41" s="31" t="s">
        <v>164</v>
      </c>
      <c r="C41" s="66">
        <v>0</v>
      </c>
      <c r="D41" s="66">
        <v>0</v>
      </c>
      <c r="E41" s="67">
        <v>0</v>
      </c>
      <c r="F41" s="68">
        <v>0</v>
      </c>
      <c r="G41" s="68">
        <v>0</v>
      </c>
      <c r="H41" s="68">
        <v>0</v>
      </c>
    </row>
    <row r="42" spans="2:8" x14ac:dyDescent="0.25">
      <c r="B42" s="31" t="s">
        <v>152</v>
      </c>
      <c r="C42" s="66">
        <v>0</v>
      </c>
      <c r="D42" s="66">
        <v>1327</v>
      </c>
      <c r="E42" s="67">
        <v>0</v>
      </c>
      <c r="F42" s="68">
        <v>0</v>
      </c>
      <c r="G42" s="68">
        <v>0</v>
      </c>
      <c r="H42" s="68">
        <v>0</v>
      </c>
    </row>
    <row r="43" spans="2:8" x14ac:dyDescent="0.25">
      <c r="B43" s="31" t="s">
        <v>153</v>
      </c>
      <c r="C43" s="66">
        <v>0</v>
      </c>
      <c r="D43" s="66">
        <v>1327</v>
      </c>
      <c r="E43" s="67">
        <v>0</v>
      </c>
      <c r="F43" s="68">
        <v>0</v>
      </c>
      <c r="G43" s="68">
        <v>0</v>
      </c>
      <c r="H43" s="68">
        <v>0</v>
      </c>
    </row>
    <row r="44" spans="2:8" x14ac:dyDescent="0.25">
      <c r="B44" s="31" t="s">
        <v>154</v>
      </c>
      <c r="C44" s="66">
        <v>0</v>
      </c>
      <c r="D44" s="66">
        <v>0</v>
      </c>
      <c r="E44" s="67">
        <v>0</v>
      </c>
      <c r="F44" s="68">
        <v>0</v>
      </c>
      <c r="G44" s="68">
        <v>0</v>
      </c>
      <c r="H44" s="68">
        <v>0</v>
      </c>
    </row>
    <row r="45" spans="2:8" x14ac:dyDescent="0.25">
      <c r="B45" s="31" t="s">
        <v>157</v>
      </c>
      <c r="C45" s="66">
        <v>0</v>
      </c>
      <c r="D45" s="66">
        <v>2310</v>
      </c>
      <c r="E45" s="67">
        <v>0</v>
      </c>
      <c r="F45" s="68">
        <v>0</v>
      </c>
      <c r="G45" s="68">
        <v>0</v>
      </c>
      <c r="H45" s="68">
        <v>0</v>
      </c>
    </row>
    <row r="46" spans="2:8" x14ac:dyDescent="0.25">
      <c r="B46" s="5" t="s">
        <v>40</v>
      </c>
      <c r="C46" s="66">
        <f>C43+C37+C33+C29+C25+C20+C15+C10</f>
        <v>1877767.5000000002</v>
      </c>
      <c r="D46" s="66">
        <f>SUM(D43+D37+D33+D29+D25+D20+D15+D10)</f>
        <v>2261006</v>
      </c>
      <c r="E46" s="67">
        <v>0</v>
      </c>
      <c r="F46" s="68">
        <f>F43+F37+F33+F29+F25+F20+F15+F10</f>
        <v>2093286</v>
      </c>
      <c r="G46" s="68">
        <v>0</v>
      </c>
      <c r="H46" s="68">
        <v>0</v>
      </c>
    </row>
    <row r="47" spans="2:8" x14ac:dyDescent="0.25">
      <c r="B47" s="70"/>
      <c r="C47" s="71"/>
      <c r="D47" s="71"/>
      <c r="E47" s="72"/>
      <c r="F47" s="73"/>
      <c r="G47" s="73"/>
      <c r="H47" s="73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"/>
  <sheetViews>
    <sheetView topLeftCell="A10" workbookViewId="0">
      <selection activeCell="F23" sqref="F2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3"/>
      <c r="G1" s="3"/>
      <c r="H1" s="3"/>
    </row>
    <row r="2" spans="2:8" ht="15.75" customHeight="1" x14ac:dyDescent="0.25">
      <c r="B2" s="120" t="s">
        <v>51</v>
      </c>
      <c r="C2" s="120"/>
      <c r="D2" s="120"/>
      <c r="E2" s="120"/>
      <c r="F2" s="120"/>
      <c r="G2" s="120"/>
      <c r="H2" s="120"/>
    </row>
    <row r="3" spans="2:8" ht="18" x14ac:dyDescent="0.25">
      <c r="B3" s="16"/>
      <c r="C3" s="16"/>
      <c r="D3" s="16"/>
      <c r="E3" s="16"/>
      <c r="F3" s="3"/>
      <c r="G3" s="3"/>
      <c r="H3" s="3"/>
    </row>
    <row r="4" spans="2:8" ht="25.5" x14ac:dyDescent="0.25">
      <c r="B4" s="39" t="s">
        <v>7</v>
      </c>
      <c r="C4" s="39" t="s">
        <v>179</v>
      </c>
      <c r="D4" s="39" t="s">
        <v>81</v>
      </c>
      <c r="E4" s="39" t="s">
        <v>72</v>
      </c>
      <c r="F4" s="39" t="s">
        <v>178</v>
      </c>
      <c r="G4" s="39" t="s">
        <v>17</v>
      </c>
      <c r="H4" s="39" t="s">
        <v>52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19</v>
      </c>
      <c r="H5" s="39" t="s">
        <v>104</v>
      </c>
    </row>
    <row r="6" spans="2:8" ht="15.75" customHeight="1" x14ac:dyDescent="0.25">
      <c r="B6" s="5" t="s">
        <v>40</v>
      </c>
      <c r="C6" s="66">
        <f>C8+C12+C16+C20+C24+C28+C43+C51</f>
        <v>1877767.5000000002</v>
      </c>
      <c r="D6" s="66">
        <f>SUM(D8+D12+D16+D20+D24+D28+D32+D36+D39+D43+D47+D51)</f>
        <v>2261006</v>
      </c>
      <c r="E6" s="66">
        <v>0</v>
      </c>
      <c r="F6" s="68">
        <f>F8+F12+F16+F20+F24+F28+F32+F36+F39+F47+F51</f>
        <v>2093286</v>
      </c>
      <c r="G6" s="68">
        <f>F6/C6*100</f>
        <v>111.47737938802327</v>
      </c>
      <c r="H6" s="68">
        <f>F6/D6*100</f>
        <v>92.582063028581089</v>
      </c>
    </row>
    <row r="7" spans="2:8" ht="15.75" customHeight="1" x14ac:dyDescent="0.25">
      <c r="B7" s="5" t="s">
        <v>168</v>
      </c>
      <c r="C7" s="66"/>
      <c r="D7" s="66"/>
      <c r="E7" s="66"/>
      <c r="F7" s="68"/>
      <c r="G7" s="68"/>
      <c r="H7" s="68"/>
    </row>
    <row r="8" spans="2:8" ht="15.75" customHeight="1" x14ac:dyDescent="0.25">
      <c r="B8" s="5" t="s">
        <v>165</v>
      </c>
      <c r="C8" s="66">
        <v>1947.25</v>
      </c>
      <c r="D8" s="66">
        <v>17685</v>
      </c>
      <c r="E8" s="66">
        <v>0</v>
      </c>
      <c r="F8" s="68">
        <v>17684.22</v>
      </c>
      <c r="G8" s="68" t="s">
        <v>185</v>
      </c>
      <c r="H8" s="68">
        <f>F8/D8*100</f>
        <v>99.995589482612388</v>
      </c>
    </row>
    <row r="9" spans="2:8" ht="25.5" x14ac:dyDescent="0.25">
      <c r="B9" s="12" t="s">
        <v>166</v>
      </c>
      <c r="C9" s="66">
        <v>1947.25</v>
      </c>
      <c r="D9" s="66">
        <v>17685</v>
      </c>
      <c r="E9" s="66">
        <v>0</v>
      </c>
      <c r="F9" s="68">
        <v>17864.22</v>
      </c>
      <c r="G9" s="68"/>
      <c r="H9" s="68">
        <v>100</v>
      </c>
    </row>
    <row r="10" spans="2:8" x14ac:dyDescent="0.25">
      <c r="B10" s="34" t="s">
        <v>167</v>
      </c>
      <c r="C10" s="66">
        <v>1947.25</v>
      </c>
      <c r="D10" s="66">
        <v>17685</v>
      </c>
      <c r="E10" s="66">
        <v>0</v>
      </c>
      <c r="F10" s="68">
        <v>17864.22</v>
      </c>
      <c r="G10" s="68"/>
      <c r="H10" s="68">
        <v>100</v>
      </c>
    </row>
    <row r="11" spans="2:8" x14ac:dyDescent="0.25">
      <c r="B11" s="74" t="s">
        <v>169</v>
      </c>
      <c r="C11" s="66"/>
      <c r="D11" s="66"/>
      <c r="E11" s="66"/>
      <c r="F11" s="68"/>
      <c r="G11" s="68"/>
      <c r="H11" s="68"/>
    </row>
    <row r="12" spans="2:8" x14ac:dyDescent="0.25">
      <c r="B12" s="5" t="s">
        <v>165</v>
      </c>
      <c r="C12" s="66">
        <v>22991.3</v>
      </c>
      <c r="D12" s="66">
        <v>35653</v>
      </c>
      <c r="E12" s="67">
        <v>0</v>
      </c>
      <c r="F12" s="68">
        <v>32017.59</v>
      </c>
      <c r="G12" s="68">
        <f>F12/C12*100</f>
        <v>139.25958949689664</v>
      </c>
      <c r="H12" s="68">
        <f>F12/D12*100</f>
        <v>89.80335455641881</v>
      </c>
    </row>
    <row r="13" spans="2:8" ht="25.5" x14ac:dyDescent="0.25">
      <c r="B13" s="31" t="s">
        <v>166</v>
      </c>
      <c r="C13" s="66">
        <v>22991.3</v>
      </c>
      <c r="D13" s="66">
        <v>35653</v>
      </c>
      <c r="E13" s="67">
        <v>0</v>
      </c>
      <c r="F13" s="68">
        <v>32017.59</v>
      </c>
      <c r="G13" s="68">
        <v>108.46</v>
      </c>
      <c r="H13" s="68">
        <v>100</v>
      </c>
    </row>
    <row r="14" spans="2:8" ht="25.5" x14ac:dyDescent="0.25">
      <c r="B14" s="31" t="s">
        <v>167</v>
      </c>
      <c r="C14" s="66">
        <v>22991.3</v>
      </c>
      <c r="D14" s="66">
        <v>35653</v>
      </c>
      <c r="E14" s="67">
        <v>0</v>
      </c>
      <c r="F14" s="68">
        <v>32017.59</v>
      </c>
      <c r="G14" s="68">
        <v>108.46</v>
      </c>
      <c r="H14" s="68">
        <v>100</v>
      </c>
    </row>
    <row r="15" spans="2:8" x14ac:dyDescent="0.25">
      <c r="B15" s="76" t="s">
        <v>170</v>
      </c>
      <c r="C15" s="66"/>
      <c r="D15" s="66"/>
      <c r="E15" s="67"/>
      <c r="F15" s="68"/>
      <c r="G15" s="68"/>
      <c r="H15" s="68"/>
    </row>
    <row r="16" spans="2:8" x14ac:dyDescent="0.25">
      <c r="B16" s="77" t="s">
        <v>165</v>
      </c>
      <c r="C16" s="66">
        <v>49280.55</v>
      </c>
      <c r="D16" s="66">
        <v>48203</v>
      </c>
      <c r="E16" s="67">
        <v>0</v>
      </c>
      <c r="F16" s="68">
        <v>48202.91</v>
      </c>
      <c r="G16" s="68">
        <f>F16/C16*100</f>
        <v>97.813254925117519</v>
      </c>
      <c r="H16" s="68">
        <f>F16/D16*100</f>
        <v>99.999813289629287</v>
      </c>
    </row>
    <row r="17" spans="2:8" x14ac:dyDescent="0.25">
      <c r="B17" s="31" t="s">
        <v>171</v>
      </c>
      <c r="C17" s="66">
        <v>49280.55</v>
      </c>
      <c r="D17" s="66">
        <v>48203</v>
      </c>
      <c r="E17" s="67">
        <v>0</v>
      </c>
      <c r="F17" s="68">
        <v>48202.91</v>
      </c>
      <c r="G17" s="68">
        <v>93.19</v>
      </c>
      <c r="H17" s="68">
        <v>100</v>
      </c>
    </row>
    <row r="18" spans="2:8" x14ac:dyDescent="0.25">
      <c r="B18" s="31" t="s">
        <v>172</v>
      </c>
      <c r="C18" s="66">
        <v>49280.55</v>
      </c>
      <c r="D18" s="66">
        <v>48203</v>
      </c>
      <c r="E18" s="67">
        <v>0</v>
      </c>
      <c r="F18" s="68">
        <v>48202.91</v>
      </c>
      <c r="G18" s="68">
        <v>93.19</v>
      </c>
      <c r="H18" s="68">
        <v>100</v>
      </c>
    </row>
    <row r="19" spans="2:8" x14ac:dyDescent="0.25">
      <c r="B19" s="76" t="s">
        <v>174</v>
      </c>
      <c r="C19" s="66"/>
      <c r="D19" s="66"/>
      <c r="E19" s="67"/>
      <c r="F19" s="68"/>
      <c r="G19" s="68"/>
      <c r="H19" s="68"/>
    </row>
    <row r="20" spans="2:8" x14ac:dyDescent="0.25">
      <c r="B20" s="76" t="s">
        <v>165</v>
      </c>
      <c r="C20" s="66">
        <v>1603522.03</v>
      </c>
      <c r="D20" s="66">
        <v>2006455</v>
      </c>
      <c r="E20" s="67">
        <v>0</v>
      </c>
      <c r="F20" s="68">
        <v>1861115.07</v>
      </c>
      <c r="G20" s="68">
        <f>F20/C20*100</f>
        <v>116.0642033711255</v>
      </c>
      <c r="H20" s="68">
        <f>F20/D20*100</f>
        <v>92.756382276203553</v>
      </c>
    </row>
    <row r="21" spans="2:8" x14ac:dyDescent="0.25">
      <c r="B21" s="75" t="s">
        <v>171</v>
      </c>
      <c r="C21" s="66">
        <v>1617071.53</v>
      </c>
      <c r="D21" s="66">
        <v>2006455</v>
      </c>
      <c r="E21" s="67">
        <v>0</v>
      </c>
      <c r="F21" s="68">
        <v>1861115.07</v>
      </c>
      <c r="G21" s="68">
        <v>121.36</v>
      </c>
      <c r="H21" s="68">
        <v>93.47</v>
      </c>
    </row>
    <row r="22" spans="2:8" x14ac:dyDescent="0.25">
      <c r="B22" s="75" t="s">
        <v>172</v>
      </c>
      <c r="C22" s="66">
        <v>1617071.53</v>
      </c>
      <c r="D22" s="66">
        <v>2006455</v>
      </c>
      <c r="E22" s="67">
        <v>0</v>
      </c>
      <c r="F22" s="68">
        <v>1861115.07</v>
      </c>
      <c r="G22" s="68">
        <v>121.36</v>
      </c>
      <c r="H22" s="68">
        <v>93.47</v>
      </c>
    </row>
    <row r="23" spans="2:8" x14ac:dyDescent="0.25">
      <c r="B23" s="76" t="s">
        <v>175</v>
      </c>
      <c r="C23" s="66"/>
      <c r="D23" s="66"/>
      <c r="E23" s="67"/>
      <c r="F23" s="68"/>
      <c r="G23" s="68"/>
      <c r="H23" s="68"/>
    </row>
    <row r="24" spans="2:8" x14ac:dyDescent="0.25">
      <c r="B24" s="76" t="s">
        <v>165</v>
      </c>
      <c r="C24" s="66">
        <v>9114.02</v>
      </c>
      <c r="D24" s="66">
        <v>17680</v>
      </c>
      <c r="E24" s="67">
        <v>0</v>
      </c>
      <c r="F24" s="68">
        <v>6408.87</v>
      </c>
      <c r="G24" s="68">
        <f>F24/C24*100</f>
        <v>70.318805532575084</v>
      </c>
      <c r="H24" s="68">
        <f>F24/D24*100</f>
        <v>36.249264705882354</v>
      </c>
    </row>
    <row r="25" spans="2:8" x14ac:dyDescent="0.25">
      <c r="B25" s="75" t="s">
        <v>171</v>
      </c>
      <c r="C25" s="66">
        <v>9114.02</v>
      </c>
      <c r="D25" s="66">
        <v>17680</v>
      </c>
      <c r="E25" s="67">
        <v>0</v>
      </c>
      <c r="F25" s="68">
        <v>6408.87</v>
      </c>
      <c r="G25" s="68">
        <v>70.319999999999993</v>
      </c>
      <c r="H25" s="68">
        <v>36.25</v>
      </c>
    </row>
    <row r="26" spans="2:8" x14ac:dyDescent="0.25">
      <c r="B26" s="75" t="s">
        <v>172</v>
      </c>
      <c r="C26" s="66">
        <v>9114.02</v>
      </c>
      <c r="D26" s="66">
        <v>17680</v>
      </c>
      <c r="E26" s="67">
        <v>0</v>
      </c>
      <c r="F26" s="68">
        <v>6408.87</v>
      </c>
      <c r="G26" s="68">
        <v>70.319999999999993</v>
      </c>
      <c r="H26" s="68">
        <v>36.25</v>
      </c>
    </row>
    <row r="27" spans="2:8" x14ac:dyDescent="0.25">
      <c r="B27" s="76" t="s">
        <v>173</v>
      </c>
      <c r="C27" s="66"/>
      <c r="D27" s="66"/>
      <c r="E27" s="67"/>
      <c r="F27" s="68"/>
      <c r="G27" s="68"/>
      <c r="H27" s="68"/>
    </row>
    <row r="28" spans="2:8" x14ac:dyDescent="0.25">
      <c r="B28" s="76" t="s">
        <v>165</v>
      </c>
      <c r="C28" s="66">
        <v>172685.59</v>
      </c>
      <c r="D28" s="66">
        <v>111127</v>
      </c>
      <c r="E28" s="67">
        <v>0</v>
      </c>
      <c r="F28" s="68">
        <v>111126.93</v>
      </c>
      <c r="G28" s="68">
        <f>F28/C28*100</f>
        <v>64.352173218390718</v>
      </c>
      <c r="H28" s="68">
        <f>F28/D28*100</f>
        <v>99.999937009007709</v>
      </c>
    </row>
    <row r="29" spans="2:8" x14ac:dyDescent="0.25">
      <c r="B29" s="75" t="s">
        <v>171</v>
      </c>
      <c r="C29" s="66">
        <v>172685.59</v>
      </c>
      <c r="D29" s="66">
        <v>111127</v>
      </c>
      <c r="E29" s="67">
        <v>0</v>
      </c>
      <c r="F29" s="68">
        <v>111126.93</v>
      </c>
      <c r="G29" s="68">
        <v>61.89</v>
      </c>
      <c r="H29" s="68">
        <v>100</v>
      </c>
    </row>
    <row r="30" spans="2:8" x14ac:dyDescent="0.25">
      <c r="B30" s="75" t="s">
        <v>172</v>
      </c>
      <c r="C30" s="66">
        <v>172685.59</v>
      </c>
      <c r="D30" s="66">
        <v>111127</v>
      </c>
      <c r="E30" s="67">
        <v>0</v>
      </c>
      <c r="F30" s="68">
        <v>111126.93</v>
      </c>
      <c r="G30" s="68">
        <v>61.89</v>
      </c>
      <c r="H30" s="68">
        <v>100</v>
      </c>
    </row>
    <row r="31" spans="2:8" x14ac:dyDescent="0.25">
      <c r="B31" s="76" t="s">
        <v>170</v>
      </c>
      <c r="C31" s="66"/>
      <c r="D31" s="66"/>
      <c r="E31" s="67"/>
      <c r="F31" s="68"/>
      <c r="G31" s="68"/>
      <c r="H31" s="68"/>
    </row>
    <row r="32" spans="2:8" x14ac:dyDescent="0.25">
      <c r="B32" s="76" t="s">
        <v>165</v>
      </c>
      <c r="C32" s="66">
        <v>0</v>
      </c>
      <c r="D32" s="66">
        <v>1468</v>
      </c>
      <c r="E32" s="67">
        <v>0</v>
      </c>
      <c r="F32" s="68">
        <v>1467.89</v>
      </c>
      <c r="G32" s="68">
        <v>0</v>
      </c>
      <c r="H32" s="68">
        <f>F32/D32*100</f>
        <v>99.992506811989116</v>
      </c>
    </row>
    <row r="33" spans="2:8" x14ac:dyDescent="0.25">
      <c r="B33" s="75" t="s">
        <v>176</v>
      </c>
      <c r="C33" s="66">
        <v>0</v>
      </c>
      <c r="D33" s="66">
        <v>1468</v>
      </c>
      <c r="E33" s="67">
        <v>0</v>
      </c>
      <c r="F33" s="68">
        <v>1467.89</v>
      </c>
      <c r="G33" s="68">
        <v>0</v>
      </c>
      <c r="H33" s="68">
        <v>99.99</v>
      </c>
    </row>
    <row r="34" spans="2:8" x14ac:dyDescent="0.25">
      <c r="B34" s="75" t="s">
        <v>177</v>
      </c>
      <c r="C34" s="66">
        <v>0</v>
      </c>
      <c r="D34" s="66">
        <v>1468</v>
      </c>
      <c r="E34" s="67">
        <v>0</v>
      </c>
      <c r="F34" s="68">
        <v>1467.89</v>
      </c>
      <c r="G34" s="68">
        <v>0</v>
      </c>
      <c r="H34" s="68">
        <v>99.99</v>
      </c>
    </row>
    <row r="35" spans="2:8" x14ac:dyDescent="0.25">
      <c r="B35" s="76" t="s">
        <v>169</v>
      </c>
      <c r="C35" s="66"/>
      <c r="D35" s="66"/>
      <c r="E35" s="67"/>
      <c r="F35" s="68"/>
      <c r="G35" s="68"/>
      <c r="H35" s="68"/>
    </row>
    <row r="36" spans="2:8" x14ac:dyDescent="0.25">
      <c r="B36" s="76" t="s">
        <v>165</v>
      </c>
      <c r="C36" s="66">
        <v>0</v>
      </c>
      <c r="D36" s="66">
        <v>3634</v>
      </c>
      <c r="E36" s="67">
        <v>0</v>
      </c>
      <c r="F36" s="68">
        <v>3632.27</v>
      </c>
      <c r="G36" s="68">
        <v>0</v>
      </c>
      <c r="H36" s="68">
        <f>F36/D36*100</f>
        <v>99.952394056136484</v>
      </c>
    </row>
    <row r="37" spans="2:8" x14ac:dyDescent="0.25">
      <c r="B37" s="75" t="s">
        <v>176</v>
      </c>
      <c r="C37" s="66">
        <v>0</v>
      </c>
      <c r="D37" s="66">
        <v>3634</v>
      </c>
      <c r="E37" s="67">
        <v>0</v>
      </c>
      <c r="F37" s="68">
        <v>3632.27</v>
      </c>
      <c r="G37" s="68">
        <v>0</v>
      </c>
      <c r="H37" s="68">
        <v>99.95</v>
      </c>
    </row>
    <row r="38" spans="2:8" x14ac:dyDescent="0.25">
      <c r="B38" s="76" t="s">
        <v>180</v>
      </c>
      <c r="C38" s="66"/>
      <c r="D38" s="66"/>
      <c r="E38" s="67"/>
      <c r="F38" s="68"/>
      <c r="G38" s="68"/>
      <c r="H38" s="68"/>
    </row>
    <row r="39" spans="2:8" x14ac:dyDescent="0.25">
      <c r="B39" s="76" t="s">
        <v>165</v>
      </c>
      <c r="C39" s="66">
        <v>0</v>
      </c>
      <c r="D39" s="66">
        <v>949</v>
      </c>
      <c r="E39" s="67">
        <v>0</v>
      </c>
      <c r="F39" s="68">
        <v>664.25</v>
      </c>
      <c r="G39" s="68">
        <v>0</v>
      </c>
      <c r="H39" s="68">
        <f>F39/D39*100</f>
        <v>69.994731296101151</v>
      </c>
    </row>
    <row r="40" spans="2:8" x14ac:dyDescent="0.25">
      <c r="B40" s="75" t="s">
        <v>176</v>
      </c>
      <c r="C40" s="66">
        <v>0</v>
      </c>
      <c r="D40" s="66">
        <v>949</v>
      </c>
      <c r="E40" s="67">
        <v>0</v>
      </c>
      <c r="F40" s="68">
        <v>664.25</v>
      </c>
      <c r="G40" s="68">
        <v>0</v>
      </c>
      <c r="H40" s="68">
        <v>69.989999999999995</v>
      </c>
    </row>
    <row r="41" spans="2:8" x14ac:dyDescent="0.25">
      <c r="B41" s="75" t="s">
        <v>177</v>
      </c>
      <c r="C41" s="66">
        <v>0</v>
      </c>
      <c r="D41" s="66">
        <v>949</v>
      </c>
      <c r="E41" s="67">
        <v>0</v>
      </c>
      <c r="F41" s="68">
        <v>664.25</v>
      </c>
      <c r="G41" s="68">
        <v>0</v>
      </c>
      <c r="H41" s="68">
        <v>69.989999999999995</v>
      </c>
    </row>
    <row r="42" spans="2:8" x14ac:dyDescent="0.25">
      <c r="B42" s="76" t="s">
        <v>181</v>
      </c>
      <c r="C42" s="66"/>
      <c r="D42" s="66"/>
      <c r="E42" s="67"/>
      <c r="F42" s="68"/>
      <c r="G42" s="68"/>
      <c r="H42" s="68"/>
    </row>
    <row r="43" spans="2:8" x14ac:dyDescent="0.25">
      <c r="B43" s="76" t="s">
        <v>165</v>
      </c>
      <c r="C43" s="66">
        <v>17829.96</v>
      </c>
      <c r="D43" s="66">
        <v>5000</v>
      </c>
      <c r="E43" s="67">
        <v>0</v>
      </c>
      <c r="F43" s="68">
        <v>0</v>
      </c>
      <c r="G43" s="68">
        <v>0</v>
      </c>
      <c r="H43" s="68">
        <v>0</v>
      </c>
    </row>
    <row r="44" spans="2:8" x14ac:dyDescent="0.25">
      <c r="B44" s="75" t="s">
        <v>171</v>
      </c>
      <c r="C44" s="66">
        <v>17829.96</v>
      </c>
      <c r="D44" s="66">
        <v>5000</v>
      </c>
      <c r="E44" s="67">
        <v>0</v>
      </c>
      <c r="F44" s="68">
        <v>0</v>
      </c>
      <c r="G44" s="68">
        <v>0</v>
      </c>
      <c r="H44" s="68">
        <v>0</v>
      </c>
    </row>
    <row r="45" spans="2:8" x14ac:dyDescent="0.25">
      <c r="B45" s="75" t="s">
        <v>172</v>
      </c>
      <c r="C45" s="66">
        <v>17829.96</v>
      </c>
      <c r="D45" s="66">
        <v>5000</v>
      </c>
      <c r="E45" s="67">
        <v>0</v>
      </c>
      <c r="F45" s="68">
        <v>0</v>
      </c>
      <c r="G45" s="68">
        <v>0</v>
      </c>
      <c r="H45" s="68">
        <v>0</v>
      </c>
    </row>
    <row r="46" spans="2:8" x14ac:dyDescent="0.25">
      <c r="B46" s="76" t="s">
        <v>183</v>
      </c>
      <c r="C46" s="66"/>
      <c r="D46" s="66"/>
      <c r="E46" s="67"/>
      <c r="F46" s="68"/>
      <c r="G46" s="68"/>
      <c r="H46" s="68"/>
    </row>
    <row r="47" spans="2:8" x14ac:dyDescent="0.25">
      <c r="B47" s="76" t="s">
        <v>165</v>
      </c>
      <c r="C47" s="66">
        <v>0</v>
      </c>
      <c r="D47" s="66">
        <v>10842</v>
      </c>
      <c r="E47" s="67">
        <v>0</v>
      </c>
      <c r="F47" s="68">
        <v>10841</v>
      </c>
      <c r="G47" s="68" t="s">
        <v>185</v>
      </c>
      <c r="H47" s="68">
        <f>F47/D47*100</f>
        <v>99.990776609481642</v>
      </c>
    </row>
    <row r="48" spans="2:8" x14ac:dyDescent="0.25">
      <c r="B48" s="75" t="s">
        <v>171</v>
      </c>
      <c r="C48" s="66">
        <v>0</v>
      </c>
      <c r="D48" s="66">
        <v>10842</v>
      </c>
      <c r="E48" s="67">
        <v>0</v>
      </c>
      <c r="F48" s="68">
        <v>10841</v>
      </c>
      <c r="G48" s="68"/>
      <c r="H48" s="68">
        <v>100</v>
      </c>
    </row>
    <row r="49" spans="2:8" x14ac:dyDescent="0.25">
      <c r="B49" s="75" t="s">
        <v>172</v>
      </c>
      <c r="C49" s="66">
        <v>0</v>
      </c>
      <c r="D49" s="66">
        <v>10842</v>
      </c>
      <c r="E49" s="67">
        <v>0</v>
      </c>
      <c r="F49" s="68">
        <v>10841</v>
      </c>
      <c r="G49" s="68"/>
      <c r="H49" s="68">
        <v>100</v>
      </c>
    </row>
    <row r="50" spans="2:8" x14ac:dyDescent="0.25">
      <c r="B50" s="76" t="s">
        <v>184</v>
      </c>
      <c r="C50" s="66"/>
      <c r="D50" s="66"/>
      <c r="E50" s="67"/>
      <c r="F50" s="68"/>
      <c r="G50" s="68"/>
      <c r="H50" s="68"/>
    </row>
    <row r="51" spans="2:8" x14ac:dyDescent="0.25">
      <c r="B51" s="76" t="s">
        <v>165</v>
      </c>
      <c r="C51" s="66">
        <v>396.8</v>
      </c>
      <c r="D51" s="66">
        <v>2310</v>
      </c>
      <c r="E51" s="67">
        <v>0</v>
      </c>
      <c r="F51" s="68">
        <v>125</v>
      </c>
      <c r="G51" s="68">
        <f>F51/C51*100</f>
        <v>31.502016129032256</v>
      </c>
      <c r="H51" s="68">
        <f>F51/D51*100</f>
        <v>5.4112554112554108</v>
      </c>
    </row>
    <row r="52" spans="2:8" x14ac:dyDescent="0.25">
      <c r="B52" s="75" t="s">
        <v>171</v>
      </c>
      <c r="C52" s="66">
        <v>396.8</v>
      </c>
      <c r="D52" s="66">
        <v>2310</v>
      </c>
      <c r="E52" s="67">
        <v>0</v>
      </c>
      <c r="F52" s="68">
        <v>125</v>
      </c>
      <c r="G52" s="68">
        <v>2.04</v>
      </c>
      <c r="H52" s="68">
        <v>5.41</v>
      </c>
    </row>
    <row r="53" spans="2:8" x14ac:dyDescent="0.25">
      <c r="B53" s="75" t="s">
        <v>172</v>
      </c>
      <c r="C53" s="66">
        <v>396.8</v>
      </c>
      <c r="D53" s="66">
        <v>2310</v>
      </c>
      <c r="E53" s="67">
        <v>0</v>
      </c>
      <c r="F53" s="68">
        <v>125</v>
      </c>
      <c r="G53" s="68">
        <v>2.04</v>
      </c>
      <c r="H53" s="68">
        <v>5.41</v>
      </c>
    </row>
  </sheetData>
  <mergeCells count="1">
    <mergeCell ref="B2:H2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topLeftCell="D1" workbookViewId="0">
      <selection activeCell="G7" sqref="G7:L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25">
      <c r="B2" s="120" t="s">
        <v>67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2" ht="15.75" customHeight="1" x14ac:dyDescent="0.25">
      <c r="B3" s="120" t="s">
        <v>43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2:12" ht="18" x14ac:dyDescent="0.25">
      <c r="B4" s="16"/>
      <c r="C4" s="16"/>
      <c r="D4" s="16"/>
      <c r="E4" s="16"/>
      <c r="F4" s="16"/>
      <c r="G4" s="16"/>
      <c r="H4" s="16"/>
      <c r="I4" s="16"/>
      <c r="J4" s="3"/>
      <c r="K4" s="3"/>
      <c r="L4" s="3"/>
    </row>
    <row r="5" spans="2:12" ht="25.5" customHeight="1" x14ac:dyDescent="0.25">
      <c r="B5" s="117" t="s">
        <v>7</v>
      </c>
      <c r="C5" s="118"/>
      <c r="D5" s="118"/>
      <c r="E5" s="118"/>
      <c r="F5" s="119"/>
      <c r="G5" s="41" t="s">
        <v>70</v>
      </c>
      <c r="H5" s="39" t="s">
        <v>71</v>
      </c>
      <c r="I5" s="41" t="s">
        <v>72</v>
      </c>
      <c r="J5" s="41" t="s">
        <v>73</v>
      </c>
      <c r="K5" s="41" t="s">
        <v>17</v>
      </c>
      <c r="L5" s="41" t="s">
        <v>52</v>
      </c>
    </row>
    <row r="6" spans="2:12" x14ac:dyDescent="0.25">
      <c r="B6" s="117">
        <v>1</v>
      </c>
      <c r="C6" s="118"/>
      <c r="D6" s="118"/>
      <c r="E6" s="118"/>
      <c r="F6" s="119"/>
      <c r="G6" s="41">
        <v>2</v>
      </c>
      <c r="H6" s="41">
        <v>3</v>
      </c>
      <c r="I6" s="41">
        <v>4</v>
      </c>
      <c r="J6" s="41">
        <v>5</v>
      </c>
      <c r="K6" s="41" t="s">
        <v>19</v>
      </c>
      <c r="L6" s="41" t="s">
        <v>20</v>
      </c>
    </row>
    <row r="7" spans="2:12" ht="25.5" x14ac:dyDescent="0.25">
      <c r="B7" s="5">
        <v>8</v>
      </c>
      <c r="C7" s="5"/>
      <c r="D7" s="5"/>
      <c r="E7" s="5"/>
      <c r="F7" s="5" t="s">
        <v>9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2:12" x14ac:dyDescent="0.25">
      <c r="B8" s="5"/>
      <c r="C8" s="10">
        <v>84</v>
      </c>
      <c r="D8" s="10"/>
      <c r="E8" s="10"/>
      <c r="F8" s="10" t="s">
        <v>14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</row>
    <row r="9" spans="2:12" ht="51" x14ac:dyDescent="0.25">
      <c r="B9" s="6"/>
      <c r="C9" s="6"/>
      <c r="D9" s="6">
        <v>841</v>
      </c>
      <c r="E9" s="6"/>
      <c r="F9" s="30" t="s">
        <v>44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</row>
    <row r="10" spans="2:12" ht="25.5" x14ac:dyDescent="0.25">
      <c r="B10" s="6"/>
      <c r="C10" s="6"/>
      <c r="D10" s="6"/>
      <c r="E10" s="6">
        <v>8413</v>
      </c>
      <c r="F10" s="30" t="s">
        <v>45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</row>
    <row r="11" spans="2:12" x14ac:dyDescent="0.25">
      <c r="B11" s="6"/>
      <c r="C11" s="6"/>
      <c r="D11" s="6"/>
      <c r="E11" s="7" t="s">
        <v>25</v>
      </c>
      <c r="F11" s="12"/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</row>
    <row r="12" spans="2:12" ht="25.5" x14ac:dyDescent="0.25">
      <c r="B12" s="8">
        <v>5</v>
      </c>
      <c r="C12" s="9"/>
      <c r="D12" s="9"/>
      <c r="E12" s="9"/>
      <c r="F12" s="23" t="s">
        <v>10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2:12" ht="25.5" x14ac:dyDescent="0.25">
      <c r="B13" s="10"/>
      <c r="C13" s="10">
        <v>54</v>
      </c>
      <c r="D13" s="10"/>
      <c r="E13" s="10"/>
      <c r="F13" s="24" t="s">
        <v>15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</row>
    <row r="14" spans="2:12" ht="63.75" x14ac:dyDescent="0.25">
      <c r="B14" s="10"/>
      <c r="C14" s="10"/>
      <c r="D14" s="10">
        <v>541</v>
      </c>
      <c r="E14" s="30"/>
      <c r="F14" s="30" t="s">
        <v>46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2:12" ht="38.25" x14ac:dyDescent="0.25">
      <c r="B15" s="10"/>
      <c r="C15" s="10"/>
      <c r="D15" s="10"/>
      <c r="E15" s="30">
        <v>5413</v>
      </c>
      <c r="F15" s="30" t="s">
        <v>47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2:12" x14ac:dyDescent="0.25">
      <c r="B16" s="11" t="s">
        <v>16</v>
      </c>
      <c r="C16" s="9"/>
      <c r="D16" s="9"/>
      <c r="E16" s="9"/>
      <c r="F16" s="23" t="s">
        <v>25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C6" sqref="C6:H2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3"/>
      <c r="G1" s="3"/>
      <c r="H1" s="3"/>
    </row>
    <row r="2" spans="2:8" ht="15.75" customHeight="1" x14ac:dyDescent="0.25">
      <c r="B2" s="120" t="s">
        <v>48</v>
      </c>
      <c r="C2" s="120"/>
      <c r="D2" s="120"/>
      <c r="E2" s="120"/>
      <c r="F2" s="120"/>
      <c r="G2" s="120"/>
      <c r="H2" s="120"/>
    </row>
    <row r="3" spans="2:8" ht="18" x14ac:dyDescent="0.25">
      <c r="B3" s="16"/>
      <c r="C3" s="16"/>
      <c r="D3" s="16"/>
      <c r="E3" s="16"/>
      <c r="F3" s="3"/>
      <c r="G3" s="3"/>
      <c r="H3" s="3"/>
    </row>
    <row r="4" spans="2:8" ht="25.5" x14ac:dyDescent="0.25">
      <c r="B4" s="39" t="s">
        <v>7</v>
      </c>
      <c r="C4" s="39" t="s">
        <v>76</v>
      </c>
      <c r="D4" s="39" t="s">
        <v>71</v>
      </c>
      <c r="E4" s="39" t="s">
        <v>72</v>
      </c>
      <c r="F4" s="39" t="s">
        <v>73</v>
      </c>
      <c r="G4" s="39" t="s">
        <v>17</v>
      </c>
      <c r="H4" s="39" t="s">
        <v>52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19</v>
      </c>
      <c r="H5" s="39" t="s">
        <v>20</v>
      </c>
    </row>
    <row r="6" spans="2:8" x14ac:dyDescent="0.25">
      <c r="B6" s="5" t="s">
        <v>49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2:8" x14ac:dyDescent="0.25">
      <c r="B7" s="5" t="s">
        <v>39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2:8" x14ac:dyDescent="0.25">
      <c r="B8" s="33" t="s">
        <v>38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2:8" x14ac:dyDescent="0.25">
      <c r="B9" s="32" t="s">
        <v>37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2:8" x14ac:dyDescent="0.25">
      <c r="B10" s="32" t="s">
        <v>25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2:8" x14ac:dyDescent="0.25">
      <c r="B11" s="5" t="s">
        <v>36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2:8" x14ac:dyDescent="0.25">
      <c r="B12" s="31" t="s">
        <v>35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2:8" x14ac:dyDescent="0.25">
      <c r="B13" s="5" t="s">
        <v>34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2:8" x14ac:dyDescent="0.25">
      <c r="B14" s="31" t="s">
        <v>33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2:8" x14ac:dyDescent="0.25">
      <c r="B15" s="10" t="s">
        <v>16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2:8" x14ac:dyDescent="0.25">
      <c r="B16" s="31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2:8" ht="15.75" customHeight="1" x14ac:dyDescent="0.25">
      <c r="B17" s="5" t="s">
        <v>50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2:8" ht="15.75" customHeight="1" x14ac:dyDescent="0.25">
      <c r="B18" s="5" t="s">
        <v>39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2:8" x14ac:dyDescent="0.25">
      <c r="B19" s="33" t="s">
        <v>38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2:8" x14ac:dyDescent="0.25">
      <c r="B20" s="32" t="s">
        <v>37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</row>
    <row r="21" spans="2:8" x14ac:dyDescent="0.25">
      <c r="B21" s="32" t="s">
        <v>25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2:8" x14ac:dyDescent="0.25">
      <c r="B22" s="5" t="s">
        <v>36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2:8" x14ac:dyDescent="0.25">
      <c r="B23" s="31" t="s">
        <v>35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2:8" x14ac:dyDescent="0.25">
      <c r="B24" s="5" t="s">
        <v>34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2:8" x14ac:dyDescent="0.25">
      <c r="B25" s="31" t="s">
        <v>33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2:8" x14ac:dyDescent="0.25">
      <c r="B26" s="10" t="s">
        <v>16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opLeftCell="B1" workbookViewId="0">
      <selection activeCell="H18" sqref="H18"/>
    </sheetView>
  </sheetViews>
  <sheetFormatPr defaultRowHeight="15" x14ac:dyDescent="0.25"/>
  <cols>
    <col min="2" max="2" width="8.140625" bestFit="1" customWidth="1"/>
    <col min="3" max="3" width="8.42578125" bestFit="1" customWidth="1"/>
    <col min="4" max="4" width="23.42578125" customWidth="1"/>
    <col min="5" max="5" width="50.285156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20" t="s">
        <v>11</v>
      </c>
      <c r="C2" s="125"/>
      <c r="D2" s="125"/>
      <c r="E2" s="125"/>
      <c r="F2" s="125"/>
      <c r="G2" s="125"/>
      <c r="H2" s="125"/>
      <c r="I2" s="125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29" t="s">
        <v>68</v>
      </c>
      <c r="C4" s="129"/>
      <c r="D4" s="129"/>
      <c r="E4" s="129"/>
      <c r="F4" s="129"/>
      <c r="G4" s="129"/>
      <c r="H4" s="129"/>
      <c r="I4" s="129"/>
    </row>
    <row r="5" spans="2:9" ht="18" x14ac:dyDescent="0.25">
      <c r="B5" s="16"/>
      <c r="C5" s="16"/>
      <c r="D5" s="16"/>
      <c r="E5" s="16"/>
      <c r="F5" s="16"/>
      <c r="G5" s="16"/>
      <c r="H5" s="16"/>
      <c r="I5" s="3"/>
    </row>
    <row r="6" spans="2:9" ht="25.5" x14ac:dyDescent="0.25">
      <c r="B6" s="117" t="s">
        <v>7</v>
      </c>
      <c r="C6" s="118"/>
      <c r="D6" s="118"/>
      <c r="E6" s="119"/>
      <c r="F6" s="39" t="s">
        <v>187</v>
      </c>
      <c r="G6" s="39" t="s">
        <v>72</v>
      </c>
      <c r="H6" s="39" t="s">
        <v>186</v>
      </c>
      <c r="I6" s="39" t="s">
        <v>52</v>
      </c>
    </row>
    <row r="7" spans="2:9" s="29" customFormat="1" ht="15.75" customHeight="1" x14ac:dyDescent="0.2">
      <c r="B7" s="130">
        <v>1</v>
      </c>
      <c r="C7" s="131"/>
      <c r="D7" s="131"/>
      <c r="E7" s="132"/>
      <c r="F7" s="40">
        <v>2</v>
      </c>
      <c r="G7" s="40">
        <v>3</v>
      </c>
      <c r="H7" s="40">
        <v>4</v>
      </c>
      <c r="I7" s="40" t="s">
        <v>233</v>
      </c>
    </row>
    <row r="8" spans="2:9" s="43" customFormat="1" ht="30" customHeight="1" x14ac:dyDescent="0.25">
      <c r="B8" s="126" t="s">
        <v>189</v>
      </c>
      <c r="C8" s="127"/>
      <c r="D8" s="128"/>
      <c r="E8" s="42" t="s">
        <v>188</v>
      </c>
      <c r="F8" s="82">
        <f>F11+F12+F15+F16+F17+F18+F20+F22+F24+F25+F26+F28+F30+F32+F34+F36+F38+F39+F41+F42+F44+F46</f>
        <v>2261006</v>
      </c>
      <c r="G8" s="83">
        <v>0</v>
      </c>
      <c r="H8" s="83">
        <f>H10+H14+H19+H21+H23+H27+H29+H31+H33+H35+H37+H40+H43+H45</f>
        <v>2093286.0000000002</v>
      </c>
      <c r="I8" s="83">
        <f>H8/F8*100</f>
        <v>92.582063028581103</v>
      </c>
    </row>
    <row r="9" spans="2:9" s="43" customFormat="1" ht="30" customHeight="1" x14ac:dyDescent="0.25">
      <c r="B9" s="121" t="s">
        <v>191</v>
      </c>
      <c r="C9" s="122"/>
      <c r="D9" s="123"/>
      <c r="E9" s="44" t="s">
        <v>192</v>
      </c>
      <c r="F9" s="82">
        <v>49704</v>
      </c>
      <c r="G9" s="83">
        <v>0</v>
      </c>
      <c r="H9" s="83">
        <v>49701.81</v>
      </c>
      <c r="I9" s="83">
        <f>H9/F9*100</f>
        <v>99.99559391598261</v>
      </c>
    </row>
    <row r="10" spans="2:9" s="43" customFormat="1" ht="30" customHeight="1" x14ac:dyDescent="0.25">
      <c r="B10" s="124" t="s">
        <v>193</v>
      </c>
      <c r="C10" s="124"/>
      <c r="D10" s="124"/>
      <c r="E10" s="44" t="s">
        <v>194</v>
      </c>
      <c r="F10" s="82">
        <v>49704</v>
      </c>
      <c r="G10" s="83">
        <v>0</v>
      </c>
      <c r="H10" s="83">
        <v>49701.81</v>
      </c>
      <c r="I10" s="83">
        <v>100</v>
      </c>
    </row>
    <row r="11" spans="2:9" s="43" customFormat="1" ht="30" customHeight="1" x14ac:dyDescent="0.25">
      <c r="B11" s="121" t="s">
        <v>170</v>
      </c>
      <c r="C11" s="122"/>
      <c r="D11" s="123"/>
      <c r="E11" s="42" t="s">
        <v>190</v>
      </c>
      <c r="F11" s="82">
        <v>17685</v>
      </c>
      <c r="G11" s="83">
        <v>0</v>
      </c>
      <c r="H11" s="83">
        <v>17684.22</v>
      </c>
      <c r="I11" s="83">
        <f>H11/F11*100</f>
        <v>99.995589482612388</v>
      </c>
    </row>
    <row r="12" spans="2:9" s="43" customFormat="1" ht="30" customHeight="1" x14ac:dyDescent="0.25">
      <c r="B12" s="121" t="s">
        <v>169</v>
      </c>
      <c r="C12" s="122"/>
      <c r="D12" s="123"/>
      <c r="E12" s="42" t="s">
        <v>195</v>
      </c>
      <c r="F12" s="82">
        <v>32019</v>
      </c>
      <c r="G12" s="83">
        <v>0</v>
      </c>
      <c r="H12" s="83">
        <v>32017.59</v>
      </c>
      <c r="I12" s="83">
        <v>100</v>
      </c>
    </row>
    <row r="13" spans="2:9" s="43" customFormat="1" ht="30" customHeight="1" x14ac:dyDescent="0.25">
      <c r="B13" s="126">
        <v>1207</v>
      </c>
      <c r="C13" s="127"/>
      <c r="D13" s="128"/>
      <c r="E13" s="44" t="s">
        <v>196</v>
      </c>
      <c r="F13" s="82">
        <v>2009051</v>
      </c>
      <c r="G13" s="83">
        <v>0</v>
      </c>
      <c r="H13" s="83">
        <v>934728.35</v>
      </c>
      <c r="I13" s="83">
        <f>H13/F13*100</f>
        <v>46.525864699303305</v>
      </c>
    </row>
    <row r="14" spans="2:9" s="43" customFormat="1" ht="30" customHeight="1" x14ac:dyDescent="0.25">
      <c r="B14" s="124" t="s">
        <v>197</v>
      </c>
      <c r="C14" s="124"/>
      <c r="D14" s="124"/>
      <c r="E14" s="44" t="s">
        <v>198</v>
      </c>
      <c r="F14" s="82">
        <v>1963528</v>
      </c>
      <c r="G14" s="83">
        <v>0</v>
      </c>
      <c r="H14" s="83">
        <f>H15+H16+H17+H18</f>
        <v>1913051.59</v>
      </c>
      <c r="I14" s="83">
        <f>H14/F14*100</f>
        <v>97.429300218789862</v>
      </c>
    </row>
    <row r="15" spans="2:9" s="43" customFormat="1" ht="30" customHeight="1" x14ac:dyDescent="0.25">
      <c r="B15" s="121" t="s">
        <v>170</v>
      </c>
      <c r="C15" s="122"/>
      <c r="D15" s="123"/>
      <c r="E15" s="44" t="s">
        <v>190</v>
      </c>
      <c r="F15" s="82">
        <v>10450</v>
      </c>
      <c r="G15" s="83">
        <v>0</v>
      </c>
      <c r="H15" s="83">
        <v>10450</v>
      </c>
      <c r="I15" s="83">
        <v>100</v>
      </c>
    </row>
    <row r="16" spans="2:9" s="43" customFormat="1" ht="30" customHeight="1" x14ac:dyDescent="0.25">
      <c r="B16" s="121" t="s">
        <v>173</v>
      </c>
      <c r="C16" s="122"/>
      <c r="D16" s="123"/>
      <c r="E16" s="42" t="s">
        <v>199</v>
      </c>
      <c r="F16" s="82">
        <v>101400</v>
      </c>
      <c r="G16" s="83">
        <v>0</v>
      </c>
      <c r="H16" s="83">
        <v>101400</v>
      </c>
      <c r="I16" s="83">
        <v>100</v>
      </c>
    </row>
    <row r="17" spans="2:9" s="43" customFormat="1" ht="30" customHeight="1" x14ac:dyDescent="0.25">
      <c r="B17" s="121" t="s">
        <v>174</v>
      </c>
      <c r="C17" s="122"/>
      <c r="D17" s="123"/>
      <c r="E17" s="42" t="s">
        <v>200</v>
      </c>
      <c r="F17" s="82">
        <v>1834003</v>
      </c>
      <c r="G17" s="83">
        <v>0</v>
      </c>
      <c r="H17" s="83">
        <v>1794792.72</v>
      </c>
      <c r="I17" s="83">
        <f>H17/F17*100</f>
        <v>97.862038393612224</v>
      </c>
    </row>
    <row r="18" spans="2:9" s="43" customFormat="1" ht="30" customHeight="1" x14ac:dyDescent="0.25">
      <c r="B18" s="133" t="s">
        <v>175</v>
      </c>
      <c r="C18" s="133"/>
      <c r="D18" s="133"/>
      <c r="E18" s="44" t="s">
        <v>201</v>
      </c>
      <c r="F18" s="82">
        <v>17680</v>
      </c>
      <c r="G18" s="83">
        <v>0</v>
      </c>
      <c r="H18" s="83">
        <v>6408.87</v>
      </c>
      <c r="I18" s="83">
        <f>H18/F18*100</f>
        <v>36.249264705882354</v>
      </c>
    </row>
    <row r="19" spans="2:9" s="43" customFormat="1" ht="30" customHeight="1" x14ac:dyDescent="0.25">
      <c r="B19" s="124" t="s">
        <v>202</v>
      </c>
      <c r="C19" s="124"/>
      <c r="D19" s="124"/>
      <c r="E19" s="44" t="s">
        <v>203</v>
      </c>
      <c r="F19" s="82">
        <v>8477</v>
      </c>
      <c r="G19" s="83">
        <v>0</v>
      </c>
      <c r="H19" s="83">
        <v>8476.93</v>
      </c>
      <c r="I19" s="83">
        <f>H19/F19*100</f>
        <v>99.999174236168471</v>
      </c>
    </row>
    <row r="20" spans="2:9" s="43" customFormat="1" ht="30" customHeight="1" x14ac:dyDescent="0.25">
      <c r="B20" s="85" t="s">
        <v>173</v>
      </c>
      <c r="C20" s="79"/>
      <c r="D20" s="80"/>
      <c r="E20" s="44" t="s">
        <v>199</v>
      </c>
      <c r="F20" s="82">
        <v>8477</v>
      </c>
      <c r="G20" s="83">
        <v>0</v>
      </c>
      <c r="H20" s="83">
        <v>8476.93</v>
      </c>
      <c r="I20" s="83">
        <v>99.94</v>
      </c>
    </row>
    <row r="21" spans="2:9" s="43" customFormat="1" ht="30" customHeight="1" x14ac:dyDescent="0.25">
      <c r="B21" s="78" t="s">
        <v>204</v>
      </c>
      <c r="C21" s="79"/>
      <c r="D21" s="80"/>
      <c r="E21" s="44" t="s">
        <v>205</v>
      </c>
      <c r="F21" s="82">
        <v>1250</v>
      </c>
      <c r="G21" s="83">
        <v>0</v>
      </c>
      <c r="H21" s="83">
        <v>1250</v>
      </c>
      <c r="I21" s="83">
        <v>100</v>
      </c>
    </row>
    <row r="22" spans="2:9" s="43" customFormat="1" ht="30" customHeight="1" x14ac:dyDescent="0.25">
      <c r="B22" s="85" t="s">
        <v>173</v>
      </c>
      <c r="C22" s="79"/>
      <c r="D22" s="80"/>
      <c r="E22" s="44" t="s">
        <v>199</v>
      </c>
      <c r="F22" s="82">
        <v>1250</v>
      </c>
      <c r="G22" s="83">
        <v>0</v>
      </c>
      <c r="H22" s="83">
        <v>1250</v>
      </c>
      <c r="I22" s="83">
        <v>100</v>
      </c>
    </row>
    <row r="23" spans="2:9" s="43" customFormat="1" ht="30" customHeight="1" x14ac:dyDescent="0.25">
      <c r="B23" s="84" t="s">
        <v>206</v>
      </c>
      <c r="C23" s="79"/>
      <c r="D23" s="80"/>
      <c r="E23" s="44" t="s">
        <v>207</v>
      </c>
      <c r="F23" s="82">
        <v>4585</v>
      </c>
      <c r="G23" s="83">
        <v>0</v>
      </c>
      <c r="H23" s="83">
        <v>4298.5200000000004</v>
      </c>
      <c r="I23" s="83">
        <f>H23/F23*100</f>
        <v>93.75179934569249</v>
      </c>
    </row>
    <row r="24" spans="2:9" s="43" customFormat="1" ht="30" customHeight="1" x14ac:dyDescent="0.25">
      <c r="B24" s="85" t="s">
        <v>170</v>
      </c>
      <c r="C24" s="79"/>
      <c r="D24" s="80"/>
      <c r="E24" s="44" t="s">
        <v>190</v>
      </c>
      <c r="F24" s="82">
        <v>2</v>
      </c>
      <c r="G24" s="83">
        <v>0</v>
      </c>
      <c r="H24" s="83">
        <v>2</v>
      </c>
      <c r="I24" s="83">
        <v>100</v>
      </c>
    </row>
    <row r="25" spans="2:9" s="43" customFormat="1" ht="30" customHeight="1" x14ac:dyDescent="0.25">
      <c r="B25" s="85" t="s">
        <v>180</v>
      </c>
      <c r="C25" s="79"/>
      <c r="D25" s="80"/>
      <c r="E25" s="44" t="s">
        <v>208</v>
      </c>
      <c r="F25" s="82">
        <v>949</v>
      </c>
      <c r="G25" s="83">
        <v>0</v>
      </c>
      <c r="H25" s="83">
        <v>664.25</v>
      </c>
      <c r="I25" s="83">
        <f>H25/F25*100</f>
        <v>69.994731296101151</v>
      </c>
    </row>
    <row r="26" spans="2:9" s="43" customFormat="1" ht="30" customHeight="1" x14ac:dyDescent="0.25">
      <c r="B26" s="85" t="s">
        <v>169</v>
      </c>
      <c r="C26" s="79"/>
      <c r="D26" s="80"/>
      <c r="E26" s="44" t="s">
        <v>195</v>
      </c>
      <c r="F26" s="82">
        <v>3634</v>
      </c>
      <c r="G26" s="83">
        <v>0</v>
      </c>
      <c r="H26" s="83">
        <v>3632.27</v>
      </c>
      <c r="I26" s="83">
        <v>100</v>
      </c>
    </row>
    <row r="27" spans="2:9" s="43" customFormat="1" ht="30" customHeight="1" x14ac:dyDescent="0.25">
      <c r="B27" s="85" t="s">
        <v>209</v>
      </c>
      <c r="C27" s="79"/>
      <c r="D27" s="80"/>
      <c r="E27" s="44" t="s">
        <v>210</v>
      </c>
      <c r="F27" s="82">
        <v>37353</v>
      </c>
      <c r="G27" s="83">
        <v>0</v>
      </c>
      <c r="H27" s="83">
        <v>37352.910000000003</v>
      </c>
      <c r="I27" s="83">
        <v>100</v>
      </c>
    </row>
    <row r="28" spans="2:9" s="43" customFormat="1" ht="30" customHeight="1" x14ac:dyDescent="0.25">
      <c r="B28" s="85" t="s">
        <v>170</v>
      </c>
      <c r="C28" s="79"/>
      <c r="D28" s="80"/>
      <c r="E28" s="44" t="s">
        <v>190</v>
      </c>
      <c r="F28" s="82">
        <v>37353</v>
      </c>
      <c r="G28" s="83">
        <v>0</v>
      </c>
      <c r="H28" s="83">
        <v>37352.910000000003</v>
      </c>
      <c r="I28" s="83">
        <v>100</v>
      </c>
    </row>
    <row r="29" spans="2:9" s="43" customFormat="1" ht="30" customHeight="1" x14ac:dyDescent="0.25">
      <c r="B29" s="85" t="s">
        <v>211</v>
      </c>
      <c r="C29" s="79"/>
      <c r="D29" s="80"/>
      <c r="E29" s="44" t="s">
        <v>212</v>
      </c>
      <c r="F29" s="82">
        <v>1466</v>
      </c>
      <c r="G29" s="83">
        <v>0</v>
      </c>
      <c r="H29" s="83">
        <v>1465.89</v>
      </c>
      <c r="I29" s="83">
        <v>100</v>
      </c>
    </row>
    <row r="30" spans="2:9" s="43" customFormat="1" ht="30" customHeight="1" x14ac:dyDescent="0.25">
      <c r="B30" s="85" t="s">
        <v>170</v>
      </c>
      <c r="C30" s="79"/>
      <c r="D30" s="80"/>
      <c r="E30" s="44" t="s">
        <v>190</v>
      </c>
      <c r="F30" s="82">
        <v>1466</v>
      </c>
      <c r="G30" s="83">
        <v>0</v>
      </c>
      <c r="H30" s="83">
        <v>1465.89</v>
      </c>
      <c r="I30" s="83">
        <v>100</v>
      </c>
    </row>
    <row r="31" spans="2:9" s="43" customFormat="1" ht="30" customHeight="1" x14ac:dyDescent="0.25">
      <c r="B31" s="85" t="s">
        <v>213</v>
      </c>
      <c r="C31" s="79"/>
      <c r="D31" s="80"/>
      <c r="E31" s="44" t="s">
        <v>214</v>
      </c>
      <c r="F31" s="82">
        <v>400</v>
      </c>
      <c r="G31" s="83">
        <v>0</v>
      </c>
      <c r="H31" s="83">
        <v>400</v>
      </c>
      <c r="I31" s="83">
        <v>100</v>
      </c>
    </row>
    <row r="32" spans="2:9" s="43" customFormat="1" ht="30" customHeight="1" x14ac:dyDescent="0.25">
      <c r="B32" s="85" t="s">
        <v>170</v>
      </c>
      <c r="C32" s="79"/>
      <c r="D32" s="80"/>
      <c r="E32" s="44" t="s">
        <v>190</v>
      </c>
      <c r="F32" s="82">
        <v>400</v>
      </c>
      <c r="G32" s="83">
        <v>0</v>
      </c>
      <c r="H32" s="83">
        <v>400</v>
      </c>
      <c r="I32" s="83">
        <v>100</v>
      </c>
    </row>
    <row r="33" spans="2:9" s="43" customFormat="1" ht="30" customHeight="1" x14ac:dyDescent="0.25">
      <c r="B33" s="85" t="s">
        <v>215</v>
      </c>
      <c r="C33" s="79"/>
      <c r="D33" s="80"/>
      <c r="E33" s="44" t="s">
        <v>216</v>
      </c>
      <c r="F33" s="82">
        <v>3003</v>
      </c>
      <c r="G33" s="83">
        <v>0</v>
      </c>
      <c r="H33" s="83">
        <v>17.25</v>
      </c>
      <c r="I33" s="83">
        <f>H33/F33*100</f>
        <v>0.5744255744255744</v>
      </c>
    </row>
    <row r="34" spans="2:9" s="43" customFormat="1" ht="30" customHeight="1" x14ac:dyDescent="0.25">
      <c r="B34" s="85" t="s">
        <v>174</v>
      </c>
      <c r="C34" s="79"/>
      <c r="D34" s="80"/>
      <c r="E34" s="44" t="s">
        <v>200</v>
      </c>
      <c r="F34" s="82">
        <v>3003</v>
      </c>
      <c r="G34" s="83">
        <v>0</v>
      </c>
      <c r="H34" s="83">
        <v>17.25</v>
      </c>
      <c r="I34" s="83" t="s">
        <v>234</v>
      </c>
    </row>
    <row r="35" spans="2:9" s="43" customFormat="1" ht="30" customHeight="1" x14ac:dyDescent="0.25">
      <c r="B35" s="85" t="s">
        <v>217</v>
      </c>
      <c r="C35" s="79"/>
      <c r="D35" s="80"/>
      <c r="E35" s="44" t="s">
        <v>218</v>
      </c>
      <c r="F35" s="82">
        <v>42472</v>
      </c>
      <c r="G35" s="83">
        <v>0</v>
      </c>
      <c r="H35" s="83">
        <v>2308.11</v>
      </c>
      <c r="I35" s="83">
        <f>H35/F35*100</f>
        <v>5.4344273874552655</v>
      </c>
    </row>
    <row r="36" spans="2:9" s="43" customFormat="1" ht="30" customHeight="1" x14ac:dyDescent="0.25">
      <c r="B36" s="85" t="s">
        <v>174</v>
      </c>
      <c r="C36" s="79"/>
      <c r="D36" s="80"/>
      <c r="E36" s="44" t="s">
        <v>200</v>
      </c>
      <c r="F36" s="82">
        <v>42472</v>
      </c>
      <c r="G36" s="83">
        <v>0</v>
      </c>
      <c r="H36" s="83">
        <v>2308.11</v>
      </c>
      <c r="I36" s="83">
        <v>5.43</v>
      </c>
    </row>
    <row r="37" spans="2:9" s="43" customFormat="1" ht="30" customHeight="1" x14ac:dyDescent="0.25">
      <c r="B37" s="85" t="s">
        <v>219</v>
      </c>
      <c r="C37" s="79"/>
      <c r="D37" s="80"/>
      <c r="E37" s="44" t="s">
        <v>220</v>
      </c>
      <c r="F37" s="82">
        <v>6327</v>
      </c>
      <c r="G37" s="83">
        <v>0</v>
      </c>
      <c r="H37" s="83">
        <v>0</v>
      </c>
      <c r="I37" s="83">
        <v>0</v>
      </c>
    </row>
    <row r="38" spans="2:9" s="43" customFormat="1" ht="30" customHeight="1" x14ac:dyDescent="0.25">
      <c r="B38" s="85" t="s">
        <v>181</v>
      </c>
      <c r="C38" s="79"/>
      <c r="D38" s="80"/>
      <c r="E38" s="44" t="s">
        <v>221</v>
      </c>
      <c r="F38" s="82">
        <v>5000</v>
      </c>
      <c r="G38" s="83">
        <v>0</v>
      </c>
      <c r="H38" s="83">
        <v>0</v>
      </c>
      <c r="I38" s="83">
        <v>0</v>
      </c>
    </row>
    <row r="39" spans="2:9" s="43" customFormat="1" ht="30" customHeight="1" x14ac:dyDescent="0.25">
      <c r="B39" s="85" t="s">
        <v>182</v>
      </c>
      <c r="C39" s="79"/>
      <c r="D39" s="80"/>
      <c r="E39" s="44" t="s">
        <v>222</v>
      </c>
      <c r="F39" s="82">
        <v>1327</v>
      </c>
      <c r="G39" s="83">
        <v>0</v>
      </c>
      <c r="H39" s="83">
        <v>0</v>
      </c>
      <c r="I39" s="83">
        <v>0</v>
      </c>
    </row>
    <row r="40" spans="2:9" s="43" customFormat="1" ht="30" customHeight="1" x14ac:dyDescent="0.25">
      <c r="B40" s="85" t="s">
        <v>223</v>
      </c>
      <c r="C40" s="79"/>
      <c r="D40" s="80"/>
      <c r="E40" s="44" t="s">
        <v>224</v>
      </c>
      <c r="F40" s="82">
        <v>13152</v>
      </c>
      <c r="G40" s="83">
        <v>0</v>
      </c>
      <c r="H40" s="83">
        <v>10966.86</v>
      </c>
      <c r="I40" s="83">
        <f>H40/F40*100</f>
        <v>83.385492700729941</v>
      </c>
    </row>
    <row r="41" spans="2:9" s="43" customFormat="1" ht="30" customHeight="1" x14ac:dyDescent="0.25">
      <c r="B41" s="85" t="s">
        <v>225</v>
      </c>
      <c r="C41" s="79"/>
      <c r="D41" s="80"/>
      <c r="E41" s="44" t="s">
        <v>226</v>
      </c>
      <c r="F41" s="82">
        <v>10842</v>
      </c>
      <c r="G41" s="83">
        <v>0</v>
      </c>
      <c r="H41" s="83">
        <v>10841.86</v>
      </c>
      <c r="I41" s="83">
        <f>H41/F41*100</f>
        <v>99.998708725327432</v>
      </c>
    </row>
    <row r="42" spans="2:9" s="43" customFormat="1" ht="30" customHeight="1" x14ac:dyDescent="0.25">
      <c r="B42" s="85" t="s">
        <v>227</v>
      </c>
      <c r="C42" s="79"/>
      <c r="D42" s="80"/>
      <c r="E42" s="44" t="s">
        <v>228</v>
      </c>
      <c r="F42" s="82">
        <v>2310</v>
      </c>
      <c r="G42" s="83">
        <v>0</v>
      </c>
      <c r="H42" s="83">
        <v>125</v>
      </c>
      <c r="I42" s="83">
        <f>H42/F42*100</f>
        <v>5.4112554112554108</v>
      </c>
    </row>
    <row r="43" spans="2:9" s="43" customFormat="1" ht="30" customHeight="1" x14ac:dyDescent="0.25">
      <c r="B43" s="85" t="s">
        <v>229</v>
      </c>
      <c r="C43" s="79"/>
      <c r="D43" s="80"/>
      <c r="E43" s="44" t="s">
        <v>230</v>
      </c>
      <c r="F43" s="82">
        <v>128000</v>
      </c>
      <c r="G43" s="83">
        <v>0</v>
      </c>
      <c r="H43" s="83">
        <v>62714.36</v>
      </c>
      <c r="I43" s="83">
        <f>H43/F43*100</f>
        <v>48.995593749999998</v>
      </c>
    </row>
    <row r="44" spans="2:9" s="43" customFormat="1" ht="30" customHeight="1" x14ac:dyDescent="0.25">
      <c r="B44" s="85" t="s">
        <v>174</v>
      </c>
      <c r="C44" s="79"/>
      <c r="D44" s="80"/>
      <c r="E44" s="44" t="s">
        <v>200</v>
      </c>
      <c r="F44" s="82">
        <v>128000</v>
      </c>
      <c r="G44" s="83">
        <v>0</v>
      </c>
      <c r="H44" s="83">
        <v>62714.36</v>
      </c>
      <c r="I44" s="83">
        <v>49</v>
      </c>
    </row>
    <row r="45" spans="2:9" s="43" customFormat="1" ht="30" customHeight="1" x14ac:dyDescent="0.25">
      <c r="B45" s="85" t="s">
        <v>231</v>
      </c>
      <c r="C45" s="79"/>
      <c r="D45" s="80"/>
      <c r="E45" s="44" t="s">
        <v>232</v>
      </c>
      <c r="F45" s="82">
        <v>1284</v>
      </c>
      <c r="G45" s="83">
        <v>0</v>
      </c>
      <c r="H45" s="83">
        <v>1281.77</v>
      </c>
      <c r="I45" s="83">
        <v>100</v>
      </c>
    </row>
    <row r="46" spans="2:9" s="43" customFormat="1" ht="30" customHeight="1" x14ac:dyDescent="0.25">
      <c r="B46" s="85" t="s">
        <v>174</v>
      </c>
      <c r="C46" s="79"/>
      <c r="D46" s="80"/>
      <c r="E46" s="44" t="s">
        <v>200</v>
      </c>
      <c r="F46" s="82">
        <v>1284</v>
      </c>
      <c r="G46" s="83">
        <v>0</v>
      </c>
      <c r="H46" s="83">
        <v>1281.77</v>
      </c>
      <c r="I46" s="83">
        <v>100</v>
      </c>
    </row>
    <row r="47" spans="2:9" x14ac:dyDescent="0.25">
      <c r="F47" s="88"/>
    </row>
  </sheetData>
  <mergeCells count="16">
    <mergeCell ref="B16:D16"/>
    <mergeCell ref="B17:D17"/>
    <mergeCell ref="B18:D18"/>
    <mergeCell ref="B19:D19"/>
    <mergeCell ref="B15:D15"/>
    <mergeCell ref="B9:D9"/>
    <mergeCell ref="B10:D10"/>
    <mergeCell ref="B12:D12"/>
    <mergeCell ref="B14:D14"/>
    <mergeCell ref="B2:I2"/>
    <mergeCell ref="B11:D11"/>
    <mergeCell ref="B13:D13"/>
    <mergeCell ref="B4:I4"/>
    <mergeCell ref="B6:E6"/>
    <mergeCell ref="B7:E7"/>
    <mergeCell ref="B8:D8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2024-03-25T12:40:18Z</cp:lastPrinted>
  <dcterms:created xsi:type="dcterms:W3CDTF">2022-08-12T12:51:27Z</dcterms:created>
  <dcterms:modified xsi:type="dcterms:W3CDTF">2024-03-27T12:12:07Z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